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50" activeTab="0"/>
  </bookViews>
  <sheets>
    <sheet name="Ägoslagsfördelning" sheetId="1" r:id="rId1"/>
    <sheet name="Åldersklassfördelning" sheetId="2" r:id="rId2"/>
    <sheet name="Virkesförråd på trädslag &amp; diak" sheetId="3" r:id="rId3"/>
  </sheets>
  <definedNames>
    <definedName name="_xlnm.Print_Area" localSheetId="2">'Virkesförråd på trädslag &amp; diak'!$P$1:$AB$271</definedName>
    <definedName name="_xlnm.Print_Area" localSheetId="1">'Åldersklassfördelning'!$A$1:$K$36</definedName>
    <definedName name="_xlnm.Print_Area" localSheetId="0">'Ägoslagsfördelning'!$A$1:$I$36</definedName>
  </definedNames>
  <calcPr fullCalcOnLoad="1"/>
</workbook>
</file>

<file path=xl/sharedStrings.xml><?xml version="1.0" encoding="utf-8"?>
<sst xmlns="http://schemas.openxmlformats.org/spreadsheetml/2006/main" count="781" uniqueCount="94">
  <si>
    <t>OMRÅDE</t>
  </si>
  <si>
    <t>INÄGOR</t>
  </si>
  <si>
    <t>SKOGS-</t>
  </si>
  <si>
    <t>MYR</t>
  </si>
  <si>
    <t>BERG</t>
  </si>
  <si>
    <t>FJÄLL</t>
  </si>
  <si>
    <t>ÖVRIG</t>
  </si>
  <si>
    <t>TOTAL</t>
  </si>
  <si>
    <t>MARK</t>
  </si>
  <si>
    <t xml:space="preserve"> </t>
  </si>
  <si>
    <t>LAND-</t>
  </si>
  <si>
    <t>AREAL</t>
  </si>
  <si>
    <t>NBTN</t>
  </si>
  <si>
    <t>VBTN</t>
  </si>
  <si>
    <t>JMTL</t>
  </si>
  <si>
    <t>VNRL</t>
  </si>
  <si>
    <t>GÄVL</t>
  </si>
  <si>
    <t>KOPP</t>
  </si>
  <si>
    <t>VRML</t>
  </si>
  <si>
    <t>ÖREB</t>
  </si>
  <si>
    <t>VSTM</t>
  </si>
  <si>
    <t>UPPS</t>
  </si>
  <si>
    <t>STHM</t>
  </si>
  <si>
    <t>SÖDM</t>
  </si>
  <si>
    <t>ÖSTG</t>
  </si>
  <si>
    <t>SKBG</t>
  </si>
  <si>
    <t>ÄLVS</t>
  </si>
  <si>
    <t>JKPG</t>
  </si>
  <si>
    <t>KRON</t>
  </si>
  <si>
    <t>KALM</t>
  </si>
  <si>
    <t>GOTL</t>
  </si>
  <si>
    <t>GTBG</t>
  </si>
  <si>
    <t>HALL</t>
  </si>
  <si>
    <t>BLEK</t>
  </si>
  <si>
    <t>KRIS</t>
  </si>
  <si>
    <t>MALM</t>
  </si>
  <si>
    <t>N NORRLAND</t>
  </si>
  <si>
    <t>S NORRLAND</t>
  </si>
  <si>
    <t>SVEALAND</t>
  </si>
  <si>
    <t>GÖTALAND</t>
  </si>
  <si>
    <t>HELA LANDET</t>
  </si>
  <si>
    <t xml:space="preserve">TABELL 1.2 </t>
  </si>
  <si>
    <t xml:space="preserve"> LANDAREALEN FÖRDELAD PÅ ÄGOSLAG. 1938-1952.</t>
  </si>
  <si>
    <t>1000 HA</t>
  </si>
  <si>
    <t>FJÄLL-</t>
  </si>
  <si>
    <t>BARR-</t>
  </si>
  <si>
    <t>SKOG</t>
  </si>
  <si>
    <t>1000 HA, PROCENT</t>
  </si>
  <si>
    <t>ÅLDERSKLASS</t>
  </si>
  <si>
    <t xml:space="preserve"> MARKS-</t>
  </si>
  <si>
    <t xml:space="preserve"> PROCENT</t>
  </si>
  <si>
    <t>Kalmark</t>
  </si>
  <si>
    <t>1-</t>
  </si>
  <si>
    <t>21-</t>
  </si>
  <si>
    <t>41-</t>
  </si>
  <si>
    <t>61-</t>
  </si>
  <si>
    <t>81-</t>
  </si>
  <si>
    <t>101-</t>
  </si>
  <si>
    <t>121-</t>
  </si>
  <si>
    <t>161-</t>
  </si>
  <si>
    <t xml:space="preserve"> TABELL 2.2</t>
  </si>
  <si>
    <t>SKOGSMARKSAREALEN FÖRDELAD PÅ ÅLDERSKLASSER. 1938-1952.</t>
  </si>
  <si>
    <t>VIRKESFÖRRÅDET FÖRDELAT PÅ TRÄDSLAG INOM DIAMETER-</t>
  </si>
  <si>
    <t>Område</t>
  </si>
  <si>
    <t>Trädslag</t>
  </si>
  <si>
    <t>Brösthöjdsdiameter (cm) pb</t>
  </si>
  <si>
    <t>0-4</t>
  </si>
  <si>
    <t>5-9</t>
  </si>
  <si>
    <t>10-14</t>
  </si>
  <si>
    <t>15-19</t>
  </si>
  <si>
    <t>20-24</t>
  </si>
  <si>
    <t>25-29</t>
  </si>
  <si>
    <t>30-34</t>
  </si>
  <si>
    <t>35-44</t>
  </si>
  <si>
    <t>45-</t>
  </si>
  <si>
    <t>Alla</t>
  </si>
  <si>
    <t xml:space="preserve">Milj m3sk      </t>
  </si>
  <si>
    <t>Procent</t>
  </si>
  <si>
    <t>Tall</t>
  </si>
  <si>
    <t>Gran</t>
  </si>
  <si>
    <t>Björk</t>
  </si>
  <si>
    <t>Övr löv</t>
  </si>
  <si>
    <t>Bok</t>
  </si>
  <si>
    <t>TABELL 3.2</t>
  </si>
  <si>
    <t xml:space="preserve">VIRKESFÖRRÅDET FÖRDELAT PÅ TRÄDSLAG INOM </t>
  </si>
  <si>
    <t>DIAMETERKLASSER. MILJ M3SK, PROCENT. 1938-1952.</t>
  </si>
  <si>
    <t xml:space="preserve">KLASSER. SAMTLIGA ÄGOSLAG. MILJ M3SK, PROCENT. 1938-1952. </t>
  </si>
  <si>
    <t>(se anm. 4)</t>
  </si>
  <si>
    <t>35-39</t>
  </si>
  <si>
    <t>40-44</t>
  </si>
  <si>
    <t>Asp</t>
  </si>
  <si>
    <t>Ek</t>
  </si>
  <si>
    <t>Anm.4) Exkl. Torra träd+Vindfällen.</t>
  </si>
  <si>
    <t>Från Skog &amp; Mark i Sverige.- Fakta från Riksskogstaxeringen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</si>
</sst>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;&quot;-&quot;#,##0"/>
    <numFmt numFmtId="172" formatCode="#,##0;[Red]&quot;-&quot;#,##0"/>
    <numFmt numFmtId="173" formatCode="#,##0.00;&quot;-&quot;#,##0.00"/>
    <numFmt numFmtId="174" formatCode="#,##0.00;[Red]&quot;-&quot;#,##0.00"/>
    <numFmt numFmtId="175" formatCode="h:mm"/>
    <numFmt numFmtId="176" formatCode="h:mm:ss"/>
    <numFmt numFmtId="177" formatCode="yy/mm/dd\ h:mm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5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/>
    </xf>
    <xf numFmtId="49" fontId="4" fillId="0" borderId="6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/>
    </xf>
    <xf numFmtId="49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/>
    </xf>
    <xf numFmtId="1" fontId="4" fillId="0" borderId="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5" fillId="0" borderId="7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1" fontId="4" fillId="0" borderId="9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4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" fontId="4" fillId="0" borderId="29" xfId="0" applyNumberFormat="1" applyFont="1" applyBorder="1" applyAlignment="1">
      <alignment horizontal="right"/>
    </xf>
    <xf numFmtId="1" fontId="4" fillId="0" borderId="3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/>
    </xf>
    <xf numFmtId="1" fontId="4" fillId="0" borderId="25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Comma" xfId="16"/>
    <cellStyle name="Tusental (0)_TAX23" xfId="17"/>
    <cellStyle name="Comma [0]" xfId="18"/>
    <cellStyle name="Currency" xfId="19"/>
    <cellStyle name="Valuta (0)_TAX2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5.75"/>
  <cols>
    <col min="1" max="1" width="12.75390625" style="0" customWidth="1"/>
    <col min="2" max="9" width="7.875" style="0" customWidth="1"/>
  </cols>
  <sheetData>
    <row r="1" spans="1:9" ht="15.75">
      <c r="A1" s="21" t="s">
        <v>41</v>
      </c>
      <c r="B1" s="21" t="s">
        <v>42</v>
      </c>
      <c r="C1" s="3"/>
      <c r="D1" s="3"/>
      <c r="E1" s="3"/>
      <c r="F1" s="3"/>
      <c r="G1" s="3"/>
      <c r="H1" s="3"/>
      <c r="I1" s="75" t="s">
        <v>93</v>
      </c>
    </row>
    <row r="2" spans="1:9" ht="15.75">
      <c r="A2" s="4"/>
      <c r="B2" s="21" t="s">
        <v>43</v>
      </c>
      <c r="C2" s="3"/>
      <c r="D2" s="3"/>
      <c r="E2" s="3"/>
      <c r="F2" s="3"/>
      <c r="G2" s="3"/>
      <c r="H2" s="3"/>
      <c r="I2" s="3"/>
    </row>
    <row r="3" spans="1:9" ht="16.5" thickBot="1">
      <c r="A3" s="4"/>
      <c r="B3" s="2"/>
      <c r="C3" s="3"/>
      <c r="D3" s="3"/>
      <c r="E3" s="3"/>
      <c r="F3" s="3"/>
      <c r="G3" s="3"/>
      <c r="H3" s="3"/>
      <c r="I3" s="3"/>
    </row>
    <row r="4" spans="1:9" ht="15.75">
      <c r="A4" s="9" t="s">
        <v>0</v>
      </c>
      <c r="B4" s="10" t="s">
        <v>1</v>
      </c>
      <c r="C4" s="10" t="s">
        <v>2</v>
      </c>
      <c r="D4" s="10" t="s">
        <v>44</v>
      </c>
      <c r="E4" s="10" t="s">
        <v>3</v>
      </c>
      <c r="F4" s="10" t="s">
        <v>4</v>
      </c>
      <c r="G4" s="10" t="s">
        <v>5</v>
      </c>
      <c r="H4" s="10" t="s">
        <v>6</v>
      </c>
      <c r="I4" s="71" t="s">
        <v>7</v>
      </c>
    </row>
    <row r="5" spans="1:9" ht="15.75">
      <c r="A5" s="11"/>
      <c r="B5" s="12"/>
      <c r="C5" s="12" t="s">
        <v>8</v>
      </c>
      <c r="D5" s="12" t="s">
        <v>45</v>
      </c>
      <c r="E5" s="12" t="s">
        <v>9</v>
      </c>
      <c r="F5" s="12"/>
      <c r="G5" s="12" t="s">
        <v>9</v>
      </c>
      <c r="H5" s="12" t="s">
        <v>8</v>
      </c>
      <c r="I5" s="69" t="s">
        <v>10</v>
      </c>
    </row>
    <row r="6" spans="1:9" ht="15.75">
      <c r="A6" s="11"/>
      <c r="B6" s="12"/>
      <c r="C6" s="12"/>
      <c r="D6" s="12" t="s">
        <v>46</v>
      </c>
      <c r="E6" s="12" t="s">
        <v>9</v>
      </c>
      <c r="F6" s="12"/>
      <c r="G6" s="12" t="s">
        <v>9</v>
      </c>
      <c r="H6" s="12"/>
      <c r="I6" s="69" t="s">
        <v>11</v>
      </c>
    </row>
    <row r="7" spans="1:9" ht="16.5" thickBot="1">
      <c r="A7" s="13"/>
      <c r="B7" s="14"/>
      <c r="C7" s="14"/>
      <c r="D7" s="22"/>
      <c r="E7" s="14"/>
      <c r="F7" s="14"/>
      <c r="G7" s="14"/>
      <c r="H7" s="14"/>
      <c r="I7" s="70"/>
    </row>
    <row r="8" spans="1:9" ht="24" customHeight="1">
      <c r="A8" s="11" t="s">
        <v>12</v>
      </c>
      <c r="B8" s="15">
        <v>166</v>
      </c>
      <c r="C8" s="15">
        <v>4052</v>
      </c>
      <c r="D8" s="15">
        <v>221</v>
      </c>
      <c r="E8" s="15">
        <v>1825</v>
      </c>
      <c r="F8" s="15">
        <v>43</v>
      </c>
      <c r="G8" s="15">
        <v>3500</v>
      </c>
      <c r="H8" s="15">
        <v>59</v>
      </c>
      <c r="I8" s="67">
        <v>9866</v>
      </c>
    </row>
    <row r="9" spans="1:9" ht="24" customHeight="1">
      <c r="A9" s="11" t="s">
        <v>13</v>
      </c>
      <c r="B9" s="15">
        <v>218</v>
      </c>
      <c r="C9" s="15">
        <v>3226</v>
      </c>
      <c r="D9" s="15">
        <v>88</v>
      </c>
      <c r="E9" s="15">
        <v>957</v>
      </c>
      <c r="F9" s="15">
        <v>52</v>
      </c>
      <c r="G9" s="15">
        <v>967</v>
      </c>
      <c r="H9" s="15">
        <v>32</v>
      </c>
      <c r="I9" s="67">
        <v>5540</v>
      </c>
    </row>
    <row r="10" spans="1:9" ht="24" customHeight="1">
      <c r="A10" s="11" t="s">
        <v>14</v>
      </c>
      <c r="B10" s="15">
        <v>116</v>
      </c>
      <c r="C10" s="15">
        <v>2678</v>
      </c>
      <c r="D10" s="15">
        <v>167</v>
      </c>
      <c r="E10" s="15">
        <v>708</v>
      </c>
      <c r="F10" s="15">
        <v>14</v>
      </c>
      <c r="G10" s="15">
        <v>1065</v>
      </c>
      <c r="H10" s="15">
        <v>20</v>
      </c>
      <c r="I10" s="67">
        <v>4768</v>
      </c>
    </row>
    <row r="11" spans="1:9" ht="24" customHeight="1">
      <c r="A11" s="11" t="s">
        <v>15</v>
      </c>
      <c r="B11" s="15">
        <v>177</v>
      </c>
      <c r="C11" s="15">
        <v>1915</v>
      </c>
      <c r="D11" s="15" t="s">
        <v>9</v>
      </c>
      <c r="E11" s="15">
        <v>236</v>
      </c>
      <c r="F11" s="15">
        <v>72</v>
      </c>
      <c r="G11" s="15" t="s">
        <v>9</v>
      </c>
      <c r="H11" s="15">
        <v>12</v>
      </c>
      <c r="I11" s="67">
        <v>2412</v>
      </c>
    </row>
    <row r="12" spans="1:9" ht="24" customHeight="1">
      <c r="A12" s="11" t="s">
        <v>16</v>
      </c>
      <c r="B12" s="15">
        <v>187</v>
      </c>
      <c r="C12" s="15">
        <v>1413</v>
      </c>
      <c r="D12" s="15" t="s">
        <v>9</v>
      </c>
      <c r="E12" s="15">
        <v>183</v>
      </c>
      <c r="F12" s="15">
        <v>17</v>
      </c>
      <c r="G12" s="15" t="s">
        <v>9</v>
      </c>
      <c r="H12" s="15">
        <v>18</v>
      </c>
      <c r="I12" s="67">
        <v>1818</v>
      </c>
    </row>
    <row r="13" spans="1:9" ht="24" customHeight="1">
      <c r="A13" s="11" t="s">
        <v>17</v>
      </c>
      <c r="B13" s="15">
        <v>187</v>
      </c>
      <c r="C13" s="15">
        <v>2027</v>
      </c>
      <c r="D13" s="15">
        <v>51</v>
      </c>
      <c r="E13" s="15">
        <v>439</v>
      </c>
      <c r="F13" s="15">
        <v>5</v>
      </c>
      <c r="G13" s="15">
        <v>90</v>
      </c>
      <c r="H13" s="15">
        <v>20</v>
      </c>
      <c r="I13" s="67">
        <v>2819</v>
      </c>
    </row>
    <row r="14" spans="1:9" ht="24" customHeight="1">
      <c r="A14" s="11" t="s">
        <v>18</v>
      </c>
      <c r="B14" s="15">
        <v>278</v>
      </c>
      <c r="C14" s="15">
        <v>1278</v>
      </c>
      <c r="D14" s="15">
        <v>1</v>
      </c>
      <c r="E14" s="15">
        <v>149</v>
      </c>
      <c r="F14" s="15">
        <v>44</v>
      </c>
      <c r="G14" s="15" t="s">
        <v>9</v>
      </c>
      <c r="H14" s="15">
        <v>10</v>
      </c>
      <c r="I14" s="67">
        <v>1760</v>
      </c>
    </row>
    <row r="15" spans="1:9" ht="24" customHeight="1">
      <c r="A15" s="11" t="s">
        <v>19</v>
      </c>
      <c r="B15" s="15">
        <v>215</v>
      </c>
      <c r="C15" s="15">
        <v>525</v>
      </c>
      <c r="D15" s="15" t="s">
        <v>9</v>
      </c>
      <c r="E15" s="15">
        <v>51</v>
      </c>
      <c r="F15" s="15">
        <v>8</v>
      </c>
      <c r="G15" s="15"/>
      <c r="H15" s="15">
        <v>11</v>
      </c>
      <c r="I15" s="67">
        <v>810</v>
      </c>
    </row>
    <row r="16" spans="1:9" ht="24" customHeight="1">
      <c r="A16" s="11" t="s">
        <v>20</v>
      </c>
      <c r="B16" s="15">
        <v>210</v>
      </c>
      <c r="C16" s="15">
        <v>376</v>
      </c>
      <c r="D16" s="15" t="s">
        <v>9</v>
      </c>
      <c r="E16" s="15">
        <v>36</v>
      </c>
      <c r="F16" s="15">
        <v>15</v>
      </c>
      <c r="G16" s="15"/>
      <c r="H16" s="15">
        <v>7</v>
      </c>
      <c r="I16" s="67">
        <v>644</v>
      </c>
    </row>
    <row r="17" spans="1:9" ht="24" customHeight="1">
      <c r="A17" s="11" t="s">
        <v>21</v>
      </c>
      <c r="B17" s="15">
        <v>214</v>
      </c>
      <c r="C17" s="15">
        <v>270</v>
      </c>
      <c r="D17" s="15" t="s">
        <v>9</v>
      </c>
      <c r="E17" s="15">
        <v>16</v>
      </c>
      <c r="F17" s="15">
        <v>8</v>
      </c>
      <c r="G17" s="15"/>
      <c r="H17" s="15">
        <v>4</v>
      </c>
      <c r="I17" s="67">
        <v>512</v>
      </c>
    </row>
    <row r="18" spans="1:9" ht="24" customHeight="1">
      <c r="A18" s="11" t="s">
        <v>22</v>
      </c>
      <c r="B18" s="15">
        <v>237</v>
      </c>
      <c r="C18" s="15">
        <v>380</v>
      </c>
      <c r="D18" s="15" t="s">
        <v>9</v>
      </c>
      <c r="E18" s="15">
        <v>14</v>
      </c>
      <c r="F18" s="15">
        <v>63</v>
      </c>
      <c r="G18" s="15"/>
      <c r="H18" s="15">
        <v>4</v>
      </c>
      <c r="I18" s="67">
        <v>698</v>
      </c>
    </row>
    <row r="19" spans="1:9" ht="24" customHeight="1">
      <c r="A19" s="11" t="s">
        <v>23</v>
      </c>
      <c r="B19" s="15">
        <v>249</v>
      </c>
      <c r="C19" s="15">
        <v>323</v>
      </c>
      <c r="D19" s="15" t="s">
        <v>9</v>
      </c>
      <c r="E19" s="15">
        <v>12</v>
      </c>
      <c r="F19" s="15">
        <v>36</v>
      </c>
      <c r="G19" s="15"/>
      <c r="H19" s="15">
        <v>5</v>
      </c>
      <c r="I19" s="67">
        <v>625</v>
      </c>
    </row>
    <row r="20" spans="1:9" ht="24" customHeight="1">
      <c r="A20" s="11" t="s">
        <v>24</v>
      </c>
      <c r="B20" s="15">
        <v>380</v>
      </c>
      <c r="C20" s="15">
        <v>537</v>
      </c>
      <c r="D20" s="15" t="s">
        <v>9</v>
      </c>
      <c r="E20" s="15">
        <v>29</v>
      </c>
      <c r="F20" s="15">
        <v>51</v>
      </c>
      <c r="G20" s="15"/>
      <c r="H20" s="15">
        <v>9</v>
      </c>
      <c r="I20" s="67">
        <v>1006</v>
      </c>
    </row>
    <row r="21" spans="1:9" ht="24" customHeight="1">
      <c r="A21" s="11" t="s">
        <v>25</v>
      </c>
      <c r="B21" s="15">
        <v>420</v>
      </c>
      <c r="C21" s="15">
        <v>342</v>
      </c>
      <c r="D21" s="15" t="s">
        <v>9</v>
      </c>
      <c r="E21" s="15">
        <v>33</v>
      </c>
      <c r="F21" s="15">
        <v>8</v>
      </c>
      <c r="G21" s="15"/>
      <c r="H21" s="15">
        <v>6</v>
      </c>
      <c r="I21" s="67">
        <v>809</v>
      </c>
    </row>
    <row r="22" spans="1:9" ht="24" customHeight="1">
      <c r="A22" s="11" t="s">
        <v>26</v>
      </c>
      <c r="B22" s="15">
        <v>349</v>
      </c>
      <c r="C22" s="15">
        <v>647</v>
      </c>
      <c r="D22" s="15" t="s">
        <v>9</v>
      </c>
      <c r="E22" s="15">
        <v>103</v>
      </c>
      <c r="F22" s="15">
        <v>60</v>
      </c>
      <c r="G22" s="15"/>
      <c r="H22" s="15">
        <v>10</v>
      </c>
      <c r="I22" s="67">
        <v>1169</v>
      </c>
    </row>
    <row r="23" spans="1:9" ht="24" customHeight="1">
      <c r="A23" s="11" t="s">
        <v>27</v>
      </c>
      <c r="B23" s="15">
        <v>264</v>
      </c>
      <c r="C23" s="15">
        <v>656</v>
      </c>
      <c r="D23" s="15" t="s">
        <v>9</v>
      </c>
      <c r="E23" s="15">
        <v>122</v>
      </c>
      <c r="F23" s="15">
        <v>7</v>
      </c>
      <c r="G23" s="15"/>
      <c r="H23" s="15">
        <v>12</v>
      </c>
      <c r="I23" s="67">
        <v>1061</v>
      </c>
    </row>
    <row r="24" spans="1:9" ht="24" customHeight="1">
      <c r="A24" s="11" t="s">
        <v>28</v>
      </c>
      <c r="B24" s="15">
        <v>180</v>
      </c>
      <c r="C24" s="15">
        <v>585</v>
      </c>
      <c r="D24" s="15" t="s">
        <v>9</v>
      </c>
      <c r="E24" s="15">
        <v>113</v>
      </c>
      <c r="F24" s="15">
        <v>2</v>
      </c>
      <c r="G24" s="15"/>
      <c r="H24" s="15">
        <v>11</v>
      </c>
      <c r="I24" s="67">
        <v>891</v>
      </c>
    </row>
    <row r="25" spans="1:9" ht="24" customHeight="1">
      <c r="A25" s="11" t="s">
        <v>29</v>
      </c>
      <c r="B25" s="15">
        <v>311</v>
      </c>
      <c r="C25" s="15">
        <v>682</v>
      </c>
      <c r="D25" s="15" t="s">
        <v>9</v>
      </c>
      <c r="E25" s="15">
        <v>23</v>
      </c>
      <c r="F25" s="15">
        <v>85</v>
      </c>
      <c r="G25" s="15"/>
      <c r="H25" s="15">
        <v>9</v>
      </c>
      <c r="I25" s="67">
        <v>1110</v>
      </c>
    </row>
    <row r="26" spans="1:9" ht="24" customHeight="1">
      <c r="A26" s="11" t="s">
        <v>30</v>
      </c>
      <c r="B26" s="15">
        <v>127</v>
      </c>
      <c r="C26" s="15">
        <v>137</v>
      </c>
      <c r="D26" s="15" t="s">
        <v>9</v>
      </c>
      <c r="E26" s="15">
        <v>15</v>
      </c>
      <c r="F26" s="15">
        <v>26</v>
      </c>
      <c r="G26" s="15"/>
      <c r="H26" s="15">
        <v>5</v>
      </c>
      <c r="I26" s="67">
        <v>310</v>
      </c>
    </row>
    <row r="27" spans="1:9" ht="24" customHeight="1">
      <c r="A27" s="11" t="s">
        <v>31</v>
      </c>
      <c r="B27" s="15">
        <v>160</v>
      </c>
      <c r="C27" s="15">
        <v>163</v>
      </c>
      <c r="D27" s="15" t="s">
        <v>9</v>
      </c>
      <c r="E27" s="15">
        <v>20</v>
      </c>
      <c r="F27" s="15">
        <v>151</v>
      </c>
      <c r="G27" s="15"/>
      <c r="H27" s="15">
        <v>3</v>
      </c>
      <c r="I27" s="67">
        <v>497</v>
      </c>
    </row>
    <row r="28" spans="1:9" ht="24" customHeight="1">
      <c r="A28" s="11" t="s">
        <v>32</v>
      </c>
      <c r="B28" s="15">
        <v>193</v>
      </c>
      <c r="C28" s="15">
        <v>208</v>
      </c>
      <c r="D28" s="15" t="s">
        <v>9</v>
      </c>
      <c r="E28" s="15">
        <v>50</v>
      </c>
      <c r="F28" s="15">
        <v>20</v>
      </c>
      <c r="G28" s="15"/>
      <c r="H28" s="15">
        <v>4</v>
      </c>
      <c r="I28" s="67">
        <v>475</v>
      </c>
    </row>
    <row r="29" spans="1:9" ht="24" customHeight="1">
      <c r="A29" s="11" t="s">
        <v>33</v>
      </c>
      <c r="B29" s="15">
        <v>95</v>
      </c>
      <c r="C29" s="15">
        <v>177</v>
      </c>
      <c r="D29" s="15" t="s">
        <v>9</v>
      </c>
      <c r="E29" s="15">
        <v>4</v>
      </c>
      <c r="F29" s="15">
        <v>11</v>
      </c>
      <c r="G29" s="15"/>
      <c r="H29" s="15">
        <v>4</v>
      </c>
      <c r="I29" s="67">
        <v>291</v>
      </c>
    </row>
    <row r="30" spans="1:9" ht="24" customHeight="1">
      <c r="A30" s="11" t="s">
        <v>34</v>
      </c>
      <c r="B30" s="15">
        <v>315</v>
      </c>
      <c r="C30" s="15">
        <v>258</v>
      </c>
      <c r="D30" s="15" t="s">
        <v>9</v>
      </c>
      <c r="E30" s="15">
        <v>33</v>
      </c>
      <c r="F30" s="15">
        <v>1</v>
      </c>
      <c r="G30" s="15"/>
      <c r="H30" s="15">
        <v>10</v>
      </c>
      <c r="I30" s="67">
        <v>617</v>
      </c>
    </row>
    <row r="31" spans="1:9" ht="24" customHeight="1">
      <c r="A31" s="72" t="s">
        <v>35</v>
      </c>
      <c r="B31" s="73">
        <v>404</v>
      </c>
      <c r="C31" s="73">
        <v>63</v>
      </c>
      <c r="D31" s="73" t="s">
        <v>9</v>
      </c>
      <c r="E31" s="73">
        <v>4</v>
      </c>
      <c r="F31" s="73" t="s">
        <v>9</v>
      </c>
      <c r="G31" s="73"/>
      <c r="H31" s="73">
        <v>2</v>
      </c>
      <c r="I31" s="74">
        <v>473</v>
      </c>
    </row>
    <row r="32" spans="1:9" ht="24" customHeight="1">
      <c r="A32" s="11" t="s">
        <v>36</v>
      </c>
      <c r="B32" s="15">
        <v>384</v>
      </c>
      <c r="C32" s="15">
        <v>7278</v>
      </c>
      <c r="D32" s="15">
        <v>309</v>
      </c>
      <c r="E32" s="15">
        <v>2782</v>
      </c>
      <c r="F32" s="15">
        <v>95</v>
      </c>
      <c r="G32" s="15">
        <v>4467</v>
      </c>
      <c r="H32" s="15">
        <v>91</v>
      </c>
      <c r="I32" s="67">
        <v>15406</v>
      </c>
    </row>
    <row r="33" spans="1:9" ht="24" customHeight="1">
      <c r="A33" s="11" t="s">
        <v>37</v>
      </c>
      <c r="B33" s="15">
        <v>480</v>
      </c>
      <c r="C33" s="15">
        <v>6006</v>
      </c>
      <c r="D33" s="15">
        <v>167</v>
      </c>
      <c r="E33" s="15">
        <v>1127</v>
      </c>
      <c r="F33" s="15">
        <v>103</v>
      </c>
      <c r="G33" s="15">
        <v>1065</v>
      </c>
      <c r="H33" s="15">
        <v>50</v>
      </c>
      <c r="I33" s="67">
        <v>8998</v>
      </c>
    </row>
    <row r="34" spans="1:9" ht="24" customHeight="1">
      <c r="A34" s="11" t="s">
        <v>38</v>
      </c>
      <c r="B34" s="15">
        <v>1590</v>
      </c>
      <c r="C34" s="15">
        <v>5179</v>
      </c>
      <c r="D34" s="15">
        <v>52</v>
      </c>
      <c r="E34" s="15">
        <v>717</v>
      </c>
      <c r="F34" s="15">
        <v>179</v>
      </c>
      <c r="G34" s="15">
        <v>90</v>
      </c>
      <c r="H34" s="15">
        <v>61</v>
      </c>
      <c r="I34" s="67">
        <v>7868</v>
      </c>
    </row>
    <row r="35" spans="1:9" ht="24" customHeight="1" thickBot="1">
      <c r="A35" s="11" t="s">
        <v>39</v>
      </c>
      <c r="B35" s="15">
        <v>3198</v>
      </c>
      <c r="C35" s="15">
        <v>4455</v>
      </c>
      <c r="D35" s="15"/>
      <c r="E35" s="15">
        <v>549</v>
      </c>
      <c r="F35" s="15">
        <v>422</v>
      </c>
      <c r="G35" s="15"/>
      <c r="H35" s="15">
        <v>85</v>
      </c>
      <c r="I35" s="67">
        <v>8709</v>
      </c>
    </row>
    <row r="36" spans="1:9" ht="24" customHeight="1" thickBot="1">
      <c r="A36" s="16" t="s">
        <v>40</v>
      </c>
      <c r="B36" s="17">
        <v>5652</v>
      </c>
      <c r="C36" s="17">
        <v>22918</v>
      </c>
      <c r="D36" s="17">
        <v>528</v>
      </c>
      <c r="E36" s="17">
        <v>5175</v>
      </c>
      <c r="F36" s="17">
        <v>799</v>
      </c>
      <c r="G36" s="17">
        <v>5622</v>
      </c>
      <c r="H36" s="17">
        <v>287</v>
      </c>
      <c r="I36" s="68">
        <v>40981</v>
      </c>
    </row>
  </sheetData>
  <printOptions horizontalCentered="1" verticalCentered="1"/>
  <pageMargins left="0.3937007874015748" right="0.3937007874015748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5.75"/>
  <cols>
    <col min="1" max="1" width="12.25390625" style="26" customWidth="1"/>
    <col min="2" max="2" width="7.75390625" style="26" customWidth="1"/>
    <col min="3" max="11" width="6.625" style="26" customWidth="1"/>
    <col min="12" max="16384" width="9.00390625" style="26" customWidth="1"/>
  </cols>
  <sheetData>
    <row r="1" spans="1:12" ht="15.75">
      <c r="A1" s="28" t="s">
        <v>60</v>
      </c>
      <c r="B1" s="20" t="s">
        <v>61</v>
      </c>
      <c r="C1" s="24"/>
      <c r="D1" s="25"/>
      <c r="E1" s="25"/>
      <c r="F1" s="25"/>
      <c r="G1" s="25"/>
      <c r="H1" s="25"/>
      <c r="I1" s="25"/>
      <c r="J1" s="25"/>
      <c r="K1" s="25"/>
      <c r="L1" s="75" t="s">
        <v>93</v>
      </c>
    </row>
    <row r="2" spans="1:11" ht="15.75">
      <c r="A2" s="28"/>
      <c r="B2" s="29" t="s">
        <v>47</v>
      </c>
      <c r="C2" s="24"/>
      <c r="D2" s="25"/>
      <c r="E2" s="25"/>
      <c r="F2" s="25"/>
      <c r="G2" s="25"/>
      <c r="H2" s="25"/>
      <c r="I2" s="25"/>
      <c r="J2" s="25"/>
      <c r="K2" s="25"/>
    </row>
    <row r="3" spans="1:11" ht="16.5" thickBot="1">
      <c r="A3" s="29"/>
      <c r="B3" s="29"/>
      <c r="C3" s="30"/>
      <c r="D3" s="32"/>
      <c r="E3" s="31"/>
      <c r="F3" s="31"/>
      <c r="G3" s="31"/>
      <c r="H3" s="31"/>
      <c r="I3" s="31"/>
      <c r="J3" s="31"/>
      <c r="K3" s="31"/>
    </row>
    <row r="4" spans="1:11" ht="15.75">
      <c r="A4" s="5" t="s">
        <v>0</v>
      </c>
      <c r="B4" s="36" t="s">
        <v>2</v>
      </c>
      <c r="C4" s="37" t="s">
        <v>48</v>
      </c>
      <c r="D4" s="27"/>
      <c r="E4" s="27"/>
      <c r="F4" s="27"/>
      <c r="G4" s="27"/>
      <c r="H4" s="27"/>
      <c r="I4" s="27"/>
      <c r="J4" s="27"/>
      <c r="K4" s="33"/>
    </row>
    <row r="5" spans="1:11" ht="15.75">
      <c r="A5" s="6"/>
      <c r="B5" s="23" t="s">
        <v>49</v>
      </c>
      <c r="C5" s="43" t="s">
        <v>50</v>
      </c>
      <c r="D5" s="19"/>
      <c r="E5" s="18"/>
      <c r="F5" s="32"/>
      <c r="G5" s="32"/>
      <c r="H5" s="32"/>
      <c r="I5" s="32"/>
      <c r="J5" s="32"/>
      <c r="K5" s="34"/>
    </row>
    <row r="6" spans="1:11" ht="15.75">
      <c r="A6" s="6"/>
      <c r="B6" s="23" t="s">
        <v>11</v>
      </c>
      <c r="C6" s="44"/>
      <c r="D6" s="18"/>
      <c r="E6" s="18"/>
      <c r="F6" s="18"/>
      <c r="G6" s="32"/>
      <c r="H6" s="32"/>
      <c r="I6" s="32"/>
      <c r="J6" s="32"/>
      <c r="K6" s="34"/>
    </row>
    <row r="7" spans="1:11" ht="16.5" thickBot="1">
      <c r="A7" s="6"/>
      <c r="B7" s="45" t="s">
        <v>43</v>
      </c>
      <c r="C7" s="48" t="s">
        <v>51</v>
      </c>
      <c r="D7" s="46" t="s">
        <v>52</v>
      </c>
      <c r="E7" s="46" t="s">
        <v>53</v>
      </c>
      <c r="F7" s="46" t="s">
        <v>54</v>
      </c>
      <c r="G7" s="46" t="s">
        <v>55</v>
      </c>
      <c r="H7" s="46" t="s">
        <v>56</v>
      </c>
      <c r="I7" s="46" t="s">
        <v>57</v>
      </c>
      <c r="J7" s="46" t="s">
        <v>58</v>
      </c>
      <c r="K7" s="47" t="s">
        <v>59</v>
      </c>
    </row>
    <row r="8" spans="1:12" ht="24" customHeight="1">
      <c r="A8" s="5" t="s">
        <v>12</v>
      </c>
      <c r="B8" s="30">
        <v>4052</v>
      </c>
      <c r="C8" s="38">
        <v>7</v>
      </c>
      <c r="D8" s="30">
        <v>9</v>
      </c>
      <c r="E8" s="30">
        <v>12</v>
      </c>
      <c r="F8" s="30">
        <v>12</v>
      </c>
      <c r="G8" s="30">
        <v>15</v>
      </c>
      <c r="H8" s="30">
        <v>10</v>
      </c>
      <c r="I8" s="30">
        <v>6</v>
      </c>
      <c r="J8" s="30">
        <v>8</v>
      </c>
      <c r="K8" s="35">
        <v>21</v>
      </c>
      <c r="L8" s="49"/>
    </row>
    <row r="9" spans="1:12" ht="24" customHeight="1">
      <c r="A9" s="6" t="s">
        <v>13</v>
      </c>
      <c r="B9" s="30">
        <v>3226</v>
      </c>
      <c r="C9" s="38">
        <v>6</v>
      </c>
      <c r="D9" s="30">
        <v>11</v>
      </c>
      <c r="E9" s="30">
        <v>15</v>
      </c>
      <c r="F9" s="30">
        <v>13</v>
      </c>
      <c r="G9" s="30">
        <v>19</v>
      </c>
      <c r="H9" s="30">
        <v>12</v>
      </c>
      <c r="I9" s="30">
        <v>7</v>
      </c>
      <c r="J9" s="30">
        <v>8</v>
      </c>
      <c r="K9" s="35">
        <v>9</v>
      </c>
      <c r="L9" s="49"/>
    </row>
    <row r="10" spans="1:12" ht="24" customHeight="1">
      <c r="A10" s="6" t="s">
        <v>14</v>
      </c>
      <c r="B10" s="30">
        <v>2678</v>
      </c>
      <c r="C10" s="38">
        <v>4</v>
      </c>
      <c r="D10" s="30">
        <v>8</v>
      </c>
      <c r="E10" s="30">
        <v>13</v>
      </c>
      <c r="F10" s="30">
        <v>16</v>
      </c>
      <c r="G10" s="30">
        <v>18</v>
      </c>
      <c r="H10" s="30">
        <v>14</v>
      </c>
      <c r="I10" s="30">
        <v>11</v>
      </c>
      <c r="J10" s="30">
        <v>11</v>
      </c>
      <c r="K10" s="35">
        <v>5</v>
      </c>
      <c r="L10" s="49"/>
    </row>
    <row r="11" spans="1:12" ht="24" customHeight="1">
      <c r="A11" s="6" t="s">
        <v>15</v>
      </c>
      <c r="B11" s="30">
        <v>1915</v>
      </c>
      <c r="C11" s="38">
        <v>8</v>
      </c>
      <c r="D11" s="30">
        <v>9</v>
      </c>
      <c r="E11" s="30">
        <v>15</v>
      </c>
      <c r="F11" s="30">
        <v>21</v>
      </c>
      <c r="G11" s="30">
        <v>21</v>
      </c>
      <c r="H11" s="30">
        <v>12</v>
      </c>
      <c r="I11" s="30">
        <v>7</v>
      </c>
      <c r="J11" s="30">
        <v>5</v>
      </c>
      <c r="K11" s="35">
        <v>2</v>
      </c>
      <c r="L11" s="49"/>
    </row>
    <row r="12" spans="1:12" ht="24" customHeight="1">
      <c r="A12" s="6" t="s">
        <v>16</v>
      </c>
      <c r="B12" s="30">
        <v>1413</v>
      </c>
      <c r="C12" s="38">
        <v>3.8</v>
      </c>
      <c r="D12" s="30">
        <v>11</v>
      </c>
      <c r="E12" s="30">
        <v>20</v>
      </c>
      <c r="F12" s="30">
        <v>22</v>
      </c>
      <c r="G12" s="30">
        <v>20</v>
      </c>
      <c r="H12" s="30">
        <v>12</v>
      </c>
      <c r="I12" s="30">
        <v>6</v>
      </c>
      <c r="J12" s="30">
        <v>3</v>
      </c>
      <c r="K12" s="35">
        <v>2</v>
      </c>
      <c r="L12" s="49"/>
    </row>
    <row r="13" spans="1:12" ht="24" customHeight="1">
      <c r="A13" s="6" t="s">
        <v>17</v>
      </c>
      <c r="B13" s="30">
        <v>2027</v>
      </c>
      <c r="C13" s="38">
        <v>2</v>
      </c>
      <c r="D13" s="30">
        <v>9</v>
      </c>
      <c r="E13" s="30">
        <v>14</v>
      </c>
      <c r="F13" s="30">
        <v>20</v>
      </c>
      <c r="G13" s="30">
        <v>20</v>
      </c>
      <c r="H13" s="30">
        <v>15</v>
      </c>
      <c r="I13" s="30">
        <v>8</v>
      </c>
      <c r="J13" s="30">
        <v>6</v>
      </c>
      <c r="K13" s="35">
        <v>6</v>
      </c>
      <c r="L13" s="49"/>
    </row>
    <row r="14" spans="1:12" ht="24" customHeight="1">
      <c r="A14" s="6" t="s">
        <v>18</v>
      </c>
      <c r="B14" s="30">
        <v>1278</v>
      </c>
      <c r="C14" s="38">
        <v>7</v>
      </c>
      <c r="D14" s="30">
        <v>8</v>
      </c>
      <c r="E14" s="30">
        <v>14</v>
      </c>
      <c r="F14" s="30">
        <v>23</v>
      </c>
      <c r="G14" s="30">
        <v>23</v>
      </c>
      <c r="H14" s="30">
        <v>15</v>
      </c>
      <c r="I14" s="30">
        <v>6</v>
      </c>
      <c r="J14" s="30">
        <v>3</v>
      </c>
      <c r="K14" s="35">
        <v>1</v>
      </c>
      <c r="L14" s="49"/>
    </row>
    <row r="15" spans="1:12" ht="24" customHeight="1">
      <c r="A15" s="6" t="s">
        <v>19</v>
      </c>
      <c r="B15" s="30">
        <v>525</v>
      </c>
      <c r="C15" s="38">
        <v>5</v>
      </c>
      <c r="D15" s="30">
        <v>10</v>
      </c>
      <c r="E15" s="30">
        <v>17</v>
      </c>
      <c r="F15" s="30">
        <v>23</v>
      </c>
      <c r="G15" s="30">
        <v>26</v>
      </c>
      <c r="H15" s="30">
        <v>13</v>
      </c>
      <c r="I15" s="30">
        <v>4</v>
      </c>
      <c r="J15" s="30">
        <v>2</v>
      </c>
      <c r="K15" s="35">
        <v>0</v>
      </c>
      <c r="L15" s="49"/>
    </row>
    <row r="16" spans="1:12" ht="24" customHeight="1">
      <c r="A16" s="6" t="s">
        <v>20</v>
      </c>
      <c r="B16" s="30">
        <v>376</v>
      </c>
      <c r="C16" s="38">
        <v>5</v>
      </c>
      <c r="D16" s="30">
        <v>10</v>
      </c>
      <c r="E16" s="30">
        <v>20</v>
      </c>
      <c r="F16" s="30">
        <v>27</v>
      </c>
      <c r="G16" s="30">
        <v>23</v>
      </c>
      <c r="H16" s="30">
        <v>10</v>
      </c>
      <c r="I16" s="30">
        <v>3</v>
      </c>
      <c r="J16" s="30">
        <v>2</v>
      </c>
      <c r="K16" s="35">
        <v>0</v>
      </c>
      <c r="L16" s="49"/>
    </row>
    <row r="17" spans="1:12" ht="24" customHeight="1">
      <c r="A17" s="6" t="s">
        <v>21</v>
      </c>
      <c r="B17" s="30">
        <v>270</v>
      </c>
      <c r="C17" s="38">
        <v>6</v>
      </c>
      <c r="D17" s="30">
        <v>12</v>
      </c>
      <c r="E17" s="30">
        <v>20</v>
      </c>
      <c r="F17" s="30">
        <v>26</v>
      </c>
      <c r="G17" s="30">
        <v>19</v>
      </c>
      <c r="H17" s="30">
        <v>11</v>
      </c>
      <c r="I17" s="30">
        <v>4</v>
      </c>
      <c r="J17" s="30">
        <v>2</v>
      </c>
      <c r="K17" s="35">
        <v>0</v>
      </c>
      <c r="L17" s="49"/>
    </row>
    <row r="18" spans="1:12" ht="24" customHeight="1">
      <c r="A18" s="6" t="s">
        <v>22</v>
      </c>
      <c r="B18" s="30">
        <v>380</v>
      </c>
      <c r="C18" s="38">
        <v>6</v>
      </c>
      <c r="D18" s="30">
        <v>11</v>
      </c>
      <c r="E18" s="30">
        <v>16</v>
      </c>
      <c r="F18" s="30">
        <v>25</v>
      </c>
      <c r="G18" s="30">
        <v>22</v>
      </c>
      <c r="H18" s="30">
        <v>12</v>
      </c>
      <c r="I18" s="30">
        <v>5</v>
      </c>
      <c r="J18" s="30">
        <v>2</v>
      </c>
      <c r="K18" s="35">
        <v>1</v>
      </c>
      <c r="L18" s="49"/>
    </row>
    <row r="19" spans="1:12" ht="24" customHeight="1">
      <c r="A19" s="6" t="s">
        <v>23</v>
      </c>
      <c r="B19" s="30">
        <v>323</v>
      </c>
      <c r="C19" s="38">
        <v>6</v>
      </c>
      <c r="D19" s="30">
        <v>13</v>
      </c>
      <c r="E19" s="30">
        <v>25</v>
      </c>
      <c r="F19" s="30">
        <v>21</v>
      </c>
      <c r="G19" s="30">
        <v>18</v>
      </c>
      <c r="H19" s="30">
        <v>9</v>
      </c>
      <c r="I19" s="30">
        <v>5</v>
      </c>
      <c r="J19" s="30">
        <v>2</v>
      </c>
      <c r="K19" s="35">
        <v>1</v>
      </c>
      <c r="L19" s="49"/>
    </row>
    <row r="20" spans="1:12" ht="24" customHeight="1">
      <c r="A20" s="6" t="s">
        <v>24</v>
      </c>
      <c r="B20" s="30">
        <v>537</v>
      </c>
      <c r="C20" s="38">
        <v>7</v>
      </c>
      <c r="D20" s="30">
        <v>12</v>
      </c>
      <c r="E20" s="30">
        <v>17</v>
      </c>
      <c r="F20" s="30">
        <v>26</v>
      </c>
      <c r="G20" s="30">
        <v>20</v>
      </c>
      <c r="H20" s="30">
        <v>11</v>
      </c>
      <c r="I20" s="30">
        <v>5</v>
      </c>
      <c r="J20" s="30">
        <v>2</v>
      </c>
      <c r="K20" s="35">
        <v>0</v>
      </c>
      <c r="L20" s="49"/>
    </row>
    <row r="21" spans="1:12" ht="24" customHeight="1">
      <c r="A21" s="6" t="s">
        <v>25</v>
      </c>
      <c r="B21" s="30">
        <v>342</v>
      </c>
      <c r="C21" s="38">
        <v>5</v>
      </c>
      <c r="D21" s="30">
        <v>12</v>
      </c>
      <c r="E21" s="30">
        <v>21</v>
      </c>
      <c r="F21" s="30">
        <v>27</v>
      </c>
      <c r="G21" s="30">
        <v>20</v>
      </c>
      <c r="H21" s="30">
        <v>9</v>
      </c>
      <c r="I21" s="30">
        <v>3</v>
      </c>
      <c r="J21" s="30">
        <v>2</v>
      </c>
      <c r="K21" s="35">
        <v>0</v>
      </c>
      <c r="L21" s="49"/>
    </row>
    <row r="22" spans="1:12" ht="24" customHeight="1">
      <c r="A22" s="6" t="s">
        <v>26</v>
      </c>
      <c r="B22" s="30">
        <v>647</v>
      </c>
      <c r="C22" s="38">
        <v>6</v>
      </c>
      <c r="D22" s="30">
        <v>10</v>
      </c>
      <c r="E22" s="30">
        <v>24</v>
      </c>
      <c r="F22" s="30">
        <v>30</v>
      </c>
      <c r="G22" s="30">
        <v>20</v>
      </c>
      <c r="H22" s="30">
        <v>8</v>
      </c>
      <c r="I22" s="30">
        <v>2</v>
      </c>
      <c r="J22" s="30">
        <v>0</v>
      </c>
      <c r="K22" s="35">
        <v>0</v>
      </c>
      <c r="L22" s="49"/>
    </row>
    <row r="23" spans="1:12" ht="24" customHeight="1">
      <c r="A23" s="6" t="s">
        <v>27</v>
      </c>
      <c r="B23" s="30">
        <v>656</v>
      </c>
      <c r="C23" s="38">
        <v>6</v>
      </c>
      <c r="D23" s="30">
        <v>16</v>
      </c>
      <c r="E23" s="30">
        <v>23</v>
      </c>
      <c r="F23" s="30">
        <v>27</v>
      </c>
      <c r="G23" s="30">
        <v>17</v>
      </c>
      <c r="H23" s="30">
        <v>7</v>
      </c>
      <c r="I23" s="30">
        <v>3</v>
      </c>
      <c r="J23" s="30">
        <v>1</v>
      </c>
      <c r="K23" s="35">
        <v>0</v>
      </c>
      <c r="L23" s="49"/>
    </row>
    <row r="24" spans="1:12" ht="24" customHeight="1">
      <c r="A24" s="6" t="s">
        <v>28</v>
      </c>
      <c r="B24" s="30">
        <v>585</v>
      </c>
      <c r="C24" s="38">
        <v>5</v>
      </c>
      <c r="D24" s="30">
        <v>19</v>
      </c>
      <c r="E24" s="30">
        <v>26</v>
      </c>
      <c r="F24" s="30">
        <v>29</v>
      </c>
      <c r="G24" s="30">
        <v>13</v>
      </c>
      <c r="H24" s="30">
        <v>5</v>
      </c>
      <c r="I24" s="30">
        <v>2</v>
      </c>
      <c r="J24" s="30">
        <v>1</v>
      </c>
      <c r="K24" s="35">
        <v>0</v>
      </c>
      <c r="L24" s="49"/>
    </row>
    <row r="25" spans="1:12" ht="24" customHeight="1">
      <c r="A25" s="6" t="s">
        <v>29</v>
      </c>
      <c r="B25" s="30">
        <v>682</v>
      </c>
      <c r="C25" s="38">
        <v>5</v>
      </c>
      <c r="D25" s="30">
        <v>16</v>
      </c>
      <c r="E25" s="30">
        <v>20</v>
      </c>
      <c r="F25" s="30">
        <v>28</v>
      </c>
      <c r="G25" s="30">
        <v>18</v>
      </c>
      <c r="H25" s="30">
        <v>8</v>
      </c>
      <c r="I25" s="30">
        <v>3</v>
      </c>
      <c r="J25" s="30">
        <v>2</v>
      </c>
      <c r="K25" s="35">
        <v>0</v>
      </c>
      <c r="L25" s="49"/>
    </row>
    <row r="26" spans="1:12" ht="24" customHeight="1">
      <c r="A26" s="6" t="s">
        <v>30</v>
      </c>
      <c r="B26" s="30">
        <v>137</v>
      </c>
      <c r="C26" s="38">
        <v>6</v>
      </c>
      <c r="D26" s="30">
        <v>7</v>
      </c>
      <c r="E26" s="30">
        <v>8</v>
      </c>
      <c r="F26" s="30">
        <v>18</v>
      </c>
      <c r="G26" s="30">
        <v>21</v>
      </c>
      <c r="H26" s="30">
        <v>18</v>
      </c>
      <c r="I26" s="30">
        <v>10</v>
      </c>
      <c r="J26" s="30">
        <v>10</v>
      </c>
      <c r="K26" s="35">
        <v>2</v>
      </c>
      <c r="L26" s="49"/>
    </row>
    <row r="27" spans="1:12" ht="24" customHeight="1">
      <c r="A27" s="6" t="s">
        <v>31</v>
      </c>
      <c r="B27" s="30">
        <v>163</v>
      </c>
      <c r="C27" s="38">
        <v>9</v>
      </c>
      <c r="D27" s="30">
        <v>14</v>
      </c>
      <c r="E27" s="30">
        <v>27</v>
      </c>
      <c r="F27" s="30">
        <v>24</v>
      </c>
      <c r="G27" s="30">
        <v>16</v>
      </c>
      <c r="H27" s="30">
        <v>7</v>
      </c>
      <c r="I27" s="30">
        <v>2</v>
      </c>
      <c r="J27" s="30">
        <v>1</v>
      </c>
      <c r="K27" s="35">
        <v>0</v>
      </c>
      <c r="L27" s="49"/>
    </row>
    <row r="28" spans="1:12" ht="24" customHeight="1">
      <c r="A28" s="6" t="s">
        <v>32</v>
      </c>
      <c r="B28" s="30">
        <v>208</v>
      </c>
      <c r="C28" s="38">
        <v>12</v>
      </c>
      <c r="D28" s="30">
        <v>22</v>
      </c>
      <c r="E28" s="30">
        <v>29</v>
      </c>
      <c r="F28" s="30">
        <v>24</v>
      </c>
      <c r="G28" s="30">
        <v>9</v>
      </c>
      <c r="H28" s="30">
        <v>2</v>
      </c>
      <c r="I28" s="30">
        <v>1</v>
      </c>
      <c r="J28" s="30">
        <v>1</v>
      </c>
      <c r="K28" s="35">
        <v>0</v>
      </c>
      <c r="L28" s="49"/>
    </row>
    <row r="29" spans="1:12" ht="24" customHeight="1">
      <c r="A29" s="6" t="s">
        <v>33</v>
      </c>
      <c r="B29" s="30">
        <v>177</v>
      </c>
      <c r="C29" s="38">
        <v>5</v>
      </c>
      <c r="D29" s="30">
        <v>30</v>
      </c>
      <c r="E29" s="30">
        <v>26</v>
      </c>
      <c r="F29" s="30">
        <v>27</v>
      </c>
      <c r="G29" s="30">
        <v>9</v>
      </c>
      <c r="H29" s="30">
        <v>2</v>
      </c>
      <c r="I29" s="30">
        <v>1</v>
      </c>
      <c r="J29" s="30">
        <v>0</v>
      </c>
      <c r="K29" s="35">
        <v>0</v>
      </c>
      <c r="L29" s="49"/>
    </row>
    <row r="30" spans="1:12" ht="24" customHeight="1">
      <c r="A30" s="6" t="s">
        <v>34</v>
      </c>
      <c r="B30" s="30">
        <v>258</v>
      </c>
      <c r="C30" s="38">
        <v>8</v>
      </c>
      <c r="D30" s="30">
        <v>23</v>
      </c>
      <c r="E30" s="30">
        <v>27</v>
      </c>
      <c r="F30" s="30">
        <v>26</v>
      </c>
      <c r="G30" s="30">
        <v>11</v>
      </c>
      <c r="H30" s="30">
        <v>4</v>
      </c>
      <c r="I30" s="30">
        <v>1</v>
      </c>
      <c r="J30" s="30">
        <v>0</v>
      </c>
      <c r="K30" s="35">
        <v>0</v>
      </c>
      <c r="L30" s="49"/>
    </row>
    <row r="31" spans="1:12" ht="24" customHeight="1">
      <c r="A31" s="6" t="s">
        <v>35</v>
      </c>
      <c r="B31" s="30">
        <v>63</v>
      </c>
      <c r="C31" s="38">
        <v>13</v>
      </c>
      <c r="D31" s="30">
        <v>21</v>
      </c>
      <c r="E31" s="30">
        <v>23</v>
      </c>
      <c r="F31" s="30">
        <v>21</v>
      </c>
      <c r="G31" s="30">
        <v>13</v>
      </c>
      <c r="H31" s="30">
        <v>6</v>
      </c>
      <c r="I31" s="30">
        <v>2</v>
      </c>
      <c r="J31" s="30">
        <v>1</v>
      </c>
      <c r="K31" s="35">
        <v>0</v>
      </c>
      <c r="L31" s="49"/>
    </row>
    <row r="32" spans="1:12" ht="24" customHeight="1">
      <c r="A32" s="8" t="s">
        <v>36</v>
      </c>
      <c r="B32" s="50">
        <v>7278</v>
      </c>
      <c r="C32" s="51">
        <v>6.556746358889806</v>
      </c>
      <c r="D32" s="50">
        <v>9.88650728222039</v>
      </c>
      <c r="E32" s="50">
        <v>13.329760923330586</v>
      </c>
      <c r="F32" s="50">
        <v>12.443253641110195</v>
      </c>
      <c r="G32" s="50">
        <v>16.77301456444078</v>
      </c>
      <c r="H32" s="50">
        <v>10.886507282220391</v>
      </c>
      <c r="I32" s="50">
        <v>6.4432536411101955</v>
      </c>
      <c r="J32" s="50">
        <v>8</v>
      </c>
      <c r="K32" s="52">
        <v>15.68095630667766</v>
      </c>
      <c r="L32" s="49"/>
    </row>
    <row r="33" spans="1:12" ht="24" customHeight="1">
      <c r="A33" s="6" t="s">
        <v>37</v>
      </c>
      <c r="B33" s="30">
        <v>6006</v>
      </c>
      <c r="C33" s="38">
        <f>(C10*B10+C11*B11+C12*B12)/(SUM(B10:B12))</f>
        <v>5.228338328338329</v>
      </c>
      <c r="D33" s="30">
        <f>(D10*B10+D11*B11+D12*B12)/(SUM(B10:B12))</f>
        <v>9.024642024642025</v>
      </c>
      <c r="E33" s="30">
        <f>(E10*B10+E11*B11+E12*B12)/(SUM(B10:B12))</f>
        <v>15.284548784548784</v>
      </c>
      <c r="F33" s="30">
        <f>(F10*B10+F11*B11+F12*B12)/(SUM(B10:B12))</f>
        <v>19.005827505827504</v>
      </c>
      <c r="G33" s="30">
        <f>(G10*B10+G11*B11+G12*B12)/(SUM(B10:B12))</f>
        <v>19.427072927072928</v>
      </c>
      <c r="H33" s="30">
        <f>(H10*B10+H11*B11+H12*B12)/(SUM(B10:B12))</f>
        <v>12.891774891774892</v>
      </c>
      <c r="I33" s="30">
        <f>(I10*B10+I11*B11+I12*B12)/(SUM(B10:B12))</f>
        <v>8.548285048285049</v>
      </c>
      <c r="J33" s="30">
        <f>(J10*B10+J11*B11+J12*B12)/(SUM(B10:B12))</f>
        <v>7.204795204795205</v>
      </c>
      <c r="K33" s="35">
        <f>(K10*B10+K11*B11+K12*B12)/(SUM(B10:B12))</f>
        <v>3.3376623376623376</v>
      </c>
      <c r="L33" s="49"/>
    </row>
    <row r="34" spans="1:12" ht="24" customHeight="1">
      <c r="A34" s="6" t="s">
        <v>38</v>
      </c>
      <c r="B34" s="30">
        <v>5179</v>
      </c>
      <c r="C34" s="38">
        <f>(C13*$B13+C14*$B14+C15*$B15+C16*$B16+C17*$B17+C18*$B18+C19*$B19)/(SUM($B13:$B19))</f>
        <v>4.507240780073373</v>
      </c>
      <c r="D34" s="30">
        <f aca="true" t="shared" si="0" ref="D34:K34">(D13*$B13+D14*$B14+D15*$B15+D16*$B16+D17*$B17+D18*$B18+D19*$B19)/(SUM($B13:$B19))</f>
        <v>9.479822359528866</v>
      </c>
      <c r="E34" s="30">
        <f t="shared" si="0"/>
        <v>15.885306043637767</v>
      </c>
      <c r="F34" s="30">
        <f t="shared" si="0"/>
        <v>22.294651477119135</v>
      </c>
      <c r="G34" s="30">
        <f t="shared" si="0"/>
        <v>21.536203900366868</v>
      </c>
      <c r="H34" s="30">
        <f t="shared" si="0"/>
        <v>13.631396022398146</v>
      </c>
      <c r="I34" s="30">
        <f t="shared" si="0"/>
        <v>6.12222436763854</v>
      </c>
      <c r="J34" s="30">
        <f t="shared" si="0"/>
        <v>3.8123189804981656</v>
      </c>
      <c r="K34" s="35">
        <f t="shared" si="0"/>
        <v>2.730836068739139</v>
      </c>
      <c r="L34" s="49"/>
    </row>
    <row r="35" spans="1:12" ht="24" customHeight="1" thickBot="1">
      <c r="A35" s="6" t="s">
        <v>39</v>
      </c>
      <c r="B35" s="30">
        <v>4455</v>
      </c>
      <c r="C35" s="38">
        <f>(C31*$B31+C30*$B30+C29*$B29+C28*$B28+C27*$B27+C26*$B26+C25*$B25+C24*$B24+C23*$B23+C22*$B22+C21*$B21+C20*$B20)/(SUM($B20:$B31))</f>
        <v>6.324354657687991</v>
      </c>
      <c r="D35" s="30">
        <f aca="true" t="shared" si="1" ref="D35:K35">(D31*$B31+D30*$B30+D29*$B29+D28*$B28+D27*$B27+D26*$B26+D25*$B25+D24*$B24+D23*$B23+D22*$B22+D21*$B21+D20*$B20)/(SUM($B20:$B31))</f>
        <v>15.69584736251403</v>
      </c>
      <c r="E35" s="30">
        <f t="shared" si="1"/>
        <v>22.51919191919192</v>
      </c>
      <c r="F35" s="30">
        <f t="shared" si="1"/>
        <v>27.061503928170595</v>
      </c>
      <c r="G35" s="30">
        <f t="shared" si="1"/>
        <v>16.646464646464647</v>
      </c>
      <c r="H35" s="30">
        <f t="shared" si="1"/>
        <v>7.389674523007856</v>
      </c>
      <c r="I35" s="30">
        <f t="shared" si="1"/>
        <v>2.8404040404040405</v>
      </c>
      <c r="J35" s="30">
        <f t="shared" si="1"/>
        <v>1.384287317620651</v>
      </c>
      <c r="K35" s="35">
        <f t="shared" si="1"/>
        <v>0.061503928170594836</v>
      </c>
      <c r="L35" s="49"/>
    </row>
    <row r="36" spans="1:12" ht="24" customHeight="1" thickBot="1">
      <c r="A36" s="39" t="s">
        <v>40</v>
      </c>
      <c r="B36" s="42">
        <v>22918</v>
      </c>
      <c r="C36" s="40">
        <v>6</v>
      </c>
      <c r="D36" s="40">
        <v>11</v>
      </c>
      <c r="E36" s="40">
        <v>16</v>
      </c>
      <c r="F36" s="40">
        <v>19</v>
      </c>
      <c r="G36" s="40">
        <v>18</v>
      </c>
      <c r="H36" s="40">
        <v>11</v>
      </c>
      <c r="I36" s="40">
        <v>6</v>
      </c>
      <c r="J36" s="40">
        <v>6</v>
      </c>
      <c r="K36" s="41">
        <v>7</v>
      </c>
      <c r="L36" s="49"/>
    </row>
    <row r="37" spans="1:11" ht="15.75">
      <c r="A37" s="18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5.75">
      <c r="A38" s="18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5.75">
      <c r="A39" s="18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5.75">
      <c r="A40" s="18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5.75">
      <c r="A41" s="18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5.75">
      <c r="A42" s="18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5.75">
      <c r="A43" s="18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5.75">
      <c r="A44" s="18"/>
      <c r="B44" s="24"/>
      <c r="C44" s="24"/>
      <c r="D44" s="24"/>
      <c r="E44" s="24"/>
      <c r="F44" s="24"/>
      <c r="G44" s="24"/>
      <c r="H44" s="24"/>
      <c r="I44" s="24"/>
      <c r="J44" s="24"/>
      <c r="K44" s="24" t="s">
        <v>9</v>
      </c>
    </row>
    <row r="45" spans="1:11" ht="15.75">
      <c r="A45" s="18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5.75">
      <c r="A46" s="18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5.75">
      <c r="A47" s="18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5.75">
      <c r="A48" s="18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5.75">
      <c r="A49" s="18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5.75">
      <c r="A50" s="18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5.75">
      <c r="A51" s="18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5.75">
      <c r="A52" s="18"/>
      <c r="B52" s="24"/>
      <c r="C52" s="24"/>
      <c r="D52" s="24"/>
      <c r="E52" s="24"/>
      <c r="F52" s="24"/>
      <c r="G52" s="24"/>
      <c r="H52" s="24"/>
      <c r="I52" s="24"/>
      <c r="J52" s="24"/>
      <c r="K52" s="24" t="s">
        <v>9</v>
      </c>
    </row>
    <row r="53" spans="1:11" ht="15.75">
      <c r="A53" s="18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5.75">
      <c r="A54" s="18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5.75">
      <c r="A55" s="18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5.75">
      <c r="A56" s="18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5.75">
      <c r="A57" s="18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5.75">
      <c r="A58" s="18"/>
      <c r="B58" s="24"/>
      <c r="C58" s="24"/>
      <c r="D58" s="24"/>
      <c r="E58" s="24"/>
      <c r="F58" s="24"/>
      <c r="G58" s="24"/>
      <c r="H58" s="24"/>
      <c r="I58" s="24"/>
      <c r="J58" s="24" t="s">
        <v>9</v>
      </c>
      <c r="K58" s="24"/>
    </row>
    <row r="59" spans="1:11" ht="15.75">
      <c r="A59" s="18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5.75">
      <c r="A60" s="18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5.75">
      <c r="A61" s="18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5.75">
      <c r="A62" s="18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5.75">
      <c r="A63" s="18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5.75">
      <c r="A64" s="18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5.75">
      <c r="A65" s="18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5.75">
      <c r="A66" s="18"/>
      <c r="B66" s="24"/>
      <c r="C66" s="24"/>
      <c r="D66" s="24"/>
      <c r="E66" s="24"/>
      <c r="F66" s="24"/>
      <c r="G66" s="24"/>
      <c r="H66" s="24"/>
      <c r="I66" s="24"/>
      <c r="J66" s="24"/>
      <c r="K66" s="24"/>
    </row>
  </sheetData>
  <printOptions horizontalCentered="1" verticalCentered="1"/>
  <pageMargins left="0.3937007874015748" right="0.3937007874015748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1"/>
  <sheetViews>
    <sheetView workbookViewId="0" topLeftCell="P1">
      <pane xSplit="2" ySplit="6" topLeftCell="R7" activePane="bottomRight" state="frozen"/>
      <selection pane="topLeft" activeCell="P1" sqref="P1"/>
      <selection pane="topRight" activeCell="R1" sqref="R1"/>
      <selection pane="bottomLeft" activeCell="P7" sqref="P7"/>
      <selection pane="bottomRight" activeCell="R7" sqref="R7"/>
    </sheetView>
  </sheetViews>
  <sheetFormatPr defaultColWidth="9.00390625" defaultRowHeight="15.75"/>
  <cols>
    <col min="16" max="16" width="12.25390625" style="0" customWidth="1"/>
    <col min="17" max="17" width="9.375" style="0" customWidth="1"/>
    <col min="18" max="28" width="5.50390625" style="0" customWidth="1"/>
  </cols>
  <sheetData>
    <row r="1" spans="1:28" ht="15.75">
      <c r="A1" s="2" t="s">
        <v>83</v>
      </c>
      <c r="B1" s="21" t="s">
        <v>84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2" t="s">
        <v>83</v>
      </c>
      <c r="Q1" s="21" t="s">
        <v>62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75" t="s">
        <v>93</v>
      </c>
    </row>
    <row r="2" spans="1:28" ht="15.75">
      <c r="A2" s="2"/>
      <c r="B2" s="53" t="s">
        <v>85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2"/>
      <c r="Q2" s="53" t="s">
        <v>86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6.5" thickBot="1">
      <c r="A3" s="18"/>
      <c r="B3" s="1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18"/>
      <c r="Q3" s="28" t="s">
        <v>87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5.75">
      <c r="A4" s="54" t="s">
        <v>63</v>
      </c>
      <c r="B4" s="5" t="s">
        <v>64</v>
      </c>
      <c r="C4" s="55" t="s">
        <v>65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62"/>
      <c r="P4" s="54" t="s">
        <v>63</v>
      </c>
      <c r="Q4" s="5" t="s">
        <v>64</v>
      </c>
      <c r="R4" s="55" t="s">
        <v>65</v>
      </c>
      <c r="S4" s="55"/>
      <c r="T4" s="55"/>
      <c r="U4" s="55"/>
      <c r="V4" s="55"/>
      <c r="W4" s="55"/>
      <c r="X4" s="55"/>
      <c r="Y4" s="55"/>
      <c r="Z4" s="55"/>
      <c r="AA4" s="55"/>
      <c r="AB4" s="62"/>
    </row>
    <row r="5" spans="1:28" ht="15.75">
      <c r="A5" s="56"/>
      <c r="B5" s="6"/>
      <c r="C5" s="60" t="s">
        <v>66</v>
      </c>
      <c r="D5" s="60" t="s">
        <v>67</v>
      </c>
      <c r="E5" s="60" t="s">
        <v>68</v>
      </c>
      <c r="F5" s="60" t="s">
        <v>69</v>
      </c>
      <c r="G5" s="60" t="s">
        <v>70</v>
      </c>
      <c r="H5" s="60" t="s">
        <v>71</v>
      </c>
      <c r="I5" s="60" t="s">
        <v>72</v>
      </c>
      <c r="J5" s="60" t="s">
        <v>88</v>
      </c>
      <c r="K5" s="60" t="s">
        <v>89</v>
      </c>
      <c r="L5" s="60" t="s">
        <v>74</v>
      </c>
      <c r="M5" s="61" t="s">
        <v>75</v>
      </c>
      <c r="N5" s="63" t="s">
        <v>77</v>
      </c>
      <c r="P5" s="56"/>
      <c r="Q5" s="6"/>
      <c r="R5" s="60" t="s">
        <v>66</v>
      </c>
      <c r="S5" s="60" t="s">
        <v>67</v>
      </c>
      <c r="T5" s="60" t="s">
        <v>68</v>
      </c>
      <c r="U5" s="60" t="s">
        <v>69</v>
      </c>
      <c r="V5" s="60" t="s">
        <v>70</v>
      </c>
      <c r="W5" s="60" t="s">
        <v>71</v>
      </c>
      <c r="X5" s="60" t="s">
        <v>72</v>
      </c>
      <c r="Y5" s="60" t="s">
        <v>73</v>
      </c>
      <c r="Z5" s="60" t="s">
        <v>74</v>
      </c>
      <c r="AA5" s="61" t="s">
        <v>75</v>
      </c>
      <c r="AB5" s="63" t="s">
        <v>75</v>
      </c>
    </row>
    <row r="6" spans="1:28" ht="16.5" thickBot="1">
      <c r="A6" s="57"/>
      <c r="B6" s="7"/>
      <c r="C6" s="59"/>
      <c r="D6" s="59" t="s">
        <v>76</v>
      </c>
      <c r="E6" s="58"/>
      <c r="F6" s="58"/>
      <c r="G6" s="58"/>
      <c r="H6" s="58"/>
      <c r="I6" s="58"/>
      <c r="J6" s="58"/>
      <c r="K6" s="58"/>
      <c r="L6" s="58"/>
      <c r="M6" s="58"/>
      <c r="N6" s="64"/>
      <c r="P6" s="57"/>
      <c r="Q6" s="7"/>
      <c r="R6" s="59"/>
      <c r="S6" s="59" t="s">
        <v>76</v>
      </c>
      <c r="T6" s="58"/>
      <c r="U6" s="58"/>
      <c r="V6" s="58"/>
      <c r="W6" s="58"/>
      <c r="X6" s="58"/>
      <c r="Y6" s="58"/>
      <c r="Z6" s="58"/>
      <c r="AA6" s="58"/>
      <c r="AB6" s="64" t="s">
        <v>77</v>
      </c>
    </row>
    <row r="7" spans="1:28" ht="15.75">
      <c r="A7" s="56" t="s">
        <v>12</v>
      </c>
      <c r="B7" s="6" t="s">
        <v>78</v>
      </c>
      <c r="C7" s="31">
        <v>1550</v>
      </c>
      <c r="D7" s="31">
        <v>7845</v>
      </c>
      <c r="E7" s="31">
        <v>17373</v>
      </c>
      <c r="F7" s="31">
        <v>23814</v>
      </c>
      <c r="G7" s="31">
        <v>23584</v>
      </c>
      <c r="H7" s="31">
        <v>17812</v>
      </c>
      <c r="I7" s="31">
        <v>10547</v>
      </c>
      <c r="J7" s="31">
        <v>4263</v>
      </c>
      <c r="K7" s="31">
        <v>1898</v>
      </c>
      <c r="L7" s="31">
        <v>1483</v>
      </c>
      <c r="M7" s="31">
        <f>SUM(C7:L7)</f>
        <v>110169</v>
      </c>
      <c r="N7" s="65">
        <f>M7/M11*100</f>
        <v>50.61866801442716</v>
      </c>
      <c r="P7" s="56" t="s">
        <v>12</v>
      </c>
      <c r="Q7" s="6" t="s">
        <v>78</v>
      </c>
      <c r="R7" s="31">
        <v>1.55</v>
      </c>
      <c r="S7" s="31">
        <v>7.845</v>
      </c>
      <c r="T7" s="31">
        <v>17.373</v>
      </c>
      <c r="U7" s="31">
        <v>23.814</v>
      </c>
      <c r="V7" s="31">
        <v>23.584</v>
      </c>
      <c r="W7" s="31">
        <v>17.812</v>
      </c>
      <c r="X7" s="31">
        <v>10.547</v>
      </c>
      <c r="Y7" s="31">
        <v>6.161</v>
      </c>
      <c r="Z7" s="31">
        <v>1.483</v>
      </c>
      <c r="AA7" s="31">
        <v>110.169</v>
      </c>
      <c r="AB7" s="65">
        <v>50.61866801442716</v>
      </c>
    </row>
    <row r="8" spans="1:28" ht="15.75">
      <c r="A8" s="56"/>
      <c r="B8" s="6" t="s">
        <v>79</v>
      </c>
      <c r="C8" s="31">
        <v>1954</v>
      </c>
      <c r="D8" s="31">
        <v>8686</v>
      </c>
      <c r="E8" s="31">
        <v>13760</v>
      </c>
      <c r="F8" s="31">
        <v>14773</v>
      </c>
      <c r="G8" s="31">
        <v>11744</v>
      </c>
      <c r="H8" s="31">
        <v>7599</v>
      </c>
      <c r="I8" s="31">
        <v>3929</v>
      </c>
      <c r="J8" s="31">
        <v>1965</v>
      </c>
      <c r="K8" s="31">
        <v>952</v>
      </c>
      <c r="L8" s="31">
        <v>675</v>
      </c>
      <c r="M8" s="31">
        <f>SUM(C8:L8)</f>
        <v>66037</v>
      </c>
      <c r="N8" s="65">
        <f>M8/M11*100</f>
        <v>30.341611339566725</v>
      </c>
      <c r="P8" s="56"/>
      <c r="Q8" s="6" t="s">
        <v>79</v>
      </c>
      <c r="R8" s="31">
        <v>1.954</v>
      </c>
      <c r="S8" s="31">
        <v>8.686</v>
      </c>
      <c r="T8" s="31">
        <v>13.76</v>
      </c>
      <c r="U8" s="31">
        <v>14.773</v>
      </c>
      <c r="V8" s="31">
        <v>11.744</v>
      </c>
      <c r="W8" s="31">
        <v>7.599</v>
      </c>
      <c r="X8" s="31">
        <v>3.929</v>
      </c>
      <c r="Y8" s="31">
        <v>2.917</v>
      </c>
      <c r="Z8" s="31">
        <v>0.675</v>
      </c>
      <c r="AA8" s="31">
        <v>66.037</v>
      </c>
      <c r="AB8" s="65">
        <v>30.341611339566725</v>
      </c>
    </row>
    <row r="9" spans="1:28" ht="15.75">
      <c r="A9" s="56"/>
      <c r="B9" s="6" t="s">
        <v>80</v>
      </c>
      <c r="C9" s="31">
        <v>2728</v>
      </c>
      <c r="D9" s="31">
        <v>10291</v>
      </c>
      <c r="E9" s="31">
        <v>12471</v>
      </c>
      <c r="F9" s="31">
        <v>7047</v>
      </c>
      <c r="G9" s="31">
        <v>2955</v>
      </c>
      <c r="H9" s="31">
        <v>1084</v>
      </c>
      <c r="I9" s="31">
        <v>356</v>
      </c>
      <c r="J9" s="31">
        <v>126</v>
      </c>
      <c r="K9" s="31">
        <v>43</v>
      </c>
      <c r="L9" s="31">
        <v>7</v>
      </c>
      <c r="M9" s="31">
        <f>SUM(C9:L9)</f>
        <v>37108</v>
      </c>
      <c r="N9" s="65">
        <f>M9/M11*100</f>
        <v>17.049782903351787</v>
      </c>
      <c r="P9" s="56"/>
      <c r="Q9" s="6" t="s">
        <v>80</v>
      </c>
      <c r="R9" s="31">
        <v>2.728</v>
      </c>
      <c r="S9" s="31">
        <v>10.291</v>
      </c>
      <c r="T9" s="31">
        <v>12.471</v>
      </c>
      <c r="U9" s="31">
        <v>7.047</v>
      </c>
      <c r="V9" s="31">
        <v>2.955</v>
      </c>
      <c r="W9" s="31">
        <v>1.084</v>
      </c>
      <c r="X9" s="31">
        <v>0.356</v>
      </c>
      <c r="Y9" s="31">
        <v>0.16899999999999998</v>
      </c>
      <c r="Z9" s="31">
        <v>0.007</v>
      </c>
      <c r="AA9" s="31">
        <v>37.108</v>
      </c>
      <c r="AB9" s="65">
        <v>17.049782903351787</v>
      </c>
    </row>
    <row r="10" spans="1:28" ht="15.75">
      <c r="A10" s="56"/>
      <c r="B10" s="6" t="s">
        <v>81</v>
      </c>
      <c r="C10" s="31">
        <v>386</v>
      </c>
      <c r="D10" s="31">
        <v>810</v>
      </c>
      <c r="E10" s="31">
        <v>1168</v>
      </c>
      <c r="F10" s="31">
        <v>869</v>
      </c>
      <c r="G10" s="31">
        <v>529</v>
      </c>
      <c r="H10" s="31">
        <v>276</v>
      </c>
      <c r="I10" s="31">
        <v>152</v>
      </c>
      <c r="J10" s="31">
        <v>74</v>
      </c>
      <c r="K10" s="31">
        <v>41</v>
      </c>
      <c r="L10" s="31">
        <v>26</v>
      </c>
      <c r="M10" s="31">
        <f>SUM(C10:L10)</f>
        <v>4331</v>
      </c>
      <c r="N10" s="65">
        <f>M10/M11*100</f>
        <v>1.9899377426543223</v>
      </c>
      <c r="P10" s="56"/>
      <c r="Q10" s="6" t="s">
        <v>81</v>
      </c>
      <c r="R10" s="31">
        <v>0.386</v>
      </c>
      <c r="S10" s="31">
        <v>0.81</v>
      </c>
      <c r="T10" s="31">
        <v>1.168</v>
      </c>
      <c r="U10" s="31">
        <v>0.869</v>
      </c>
      <c r="V10" s="31">
        <v>0.529</v>
      </c>
      <c r="W10" s="31">
        <v>0.276</v>
      </c>
      <c r="X10" s="31">
        <v>0.152</v>
      </c>
      <c r="Y10" s="31">
        <v>0.115</v>
      </c>
      <c r="Z10" s="31">
        <v>0.026</v>
      </c>
      <c r="AA10" s="31">
        <v>4.331</v>
      </c>
      <c r="AB10" s="65">
        <v>1.9899377426543223</v>
      </c>
    </row>
    <row r="11" spans="1:28" ht="15.75">
      <c r="A11" s="56"/>
      <c r="B11" s="6" t="s">
        <v>75</v>
      </c>
      <c r="C11" s="31">
        <f>SUM(C7:C10)</f>
        <v>6618</v>
      </c>
      <c r="D11" s="31">
        <f aca="true" t="shared" si="0" ref="D11:L11">SUM(D7:D10)</f>
        <v>27632</v>
      </c>
      <c r="E11" s="31">
        <f t="shared" si="0"/>
        <v>44772</v>
      </c>
      <c r="F11" s="31">
        <f t="shared" si="0"/>
        <v>46503</v>
      </c>
      <c r="G11" s="31">
        <f t="shared" si="0"/>
        <v>38812</v>
      </c>
      <c r="H11" s="31">
        <f t="shared" si="0"/>
        <v>26771</v>
      </c>
      <c r="I11" s="31">
        <f t="shared" si="0"/>
        <v>14984</v>
      </c>
      <c r="J11" s="31">
        <f t="shared" si="0"/>
        <v>6428</v>
      </c>
      <c r="K11" s="31">
        <f t="shared" si="0"/>
        <v>2934</v>
      </c>
      <c r="L11" s="31">
        <f t="shared" si="0"/>
        <v>2191</v>
      </c>
      <c r="M11" s="31">
        <f>SUM(C11:L11)</f>
        <v>217645</v>
      </c>
      <c r="N11" s="65">
        <f>M11/M11*100</f>
        <v>100</v>
      </c>
      <c r="P11" s="56"/>
      <c r="Q11" s="6" t="s">
        <v>75</v>
      </c>
      <c r="R11" s="31">
        <v>6.618</v>
      </c>
      <c r="S11" s="31">
        <v>27.632</v>
      </c>
      <c r="T11" s="31">
        <v>44.772</v>
      </c>
      <c r="U11" s="31">
        <v>46.503</v>
      </c>
      <c r="V11" s="31">
        <v>38.812</v>
      </c>
      <c r="W11" s="31">
        <v>26.771</v>
      </c>
      <c r="X11" s="31">
        <v>14.984</v>
      </c>
      <c r="Y11" s="31">
        <v>9.362</v>
      </c>
      <c r="Z11" s="31">
        <v>2.191</v>
      </c>
      <c r="AA11" s="31">
        <v>217.645</v>
      </c>
      <c r="AB11" s="65">
        <v>100</v>
      </c>
    </row>
    <row r="12" spans="1:28" ht="7.5" customHeight="1">
      <c r="A12" s="56"/>
      <c r="B12" s="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5"/>
      <c r="P12" s="56"/>
      <c r="Q12" s="6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65"/>
    </row>
    <row r="13" spans="1:28" ht="15.75">
      <c r="A13" s="56" t="s">
        <v>13</v>
      </c>
      <c r="B13" s="6" t="s">
        <v>78</v>
      </c>
      <c r="C13" s="31">
        <v>1145</v>
      </c>
      <c r="D13" s="31">
        <v>6060</v>
      </c>
      <c r="E13" s="31">
        <v>12095</v>
      </c>
      <c r="F13" s="31">
        <v>18007</v>
      </c>
      <c r="G13" s="31">
        <v>18818</v>
      </c>
      <c r="H13" s="31">
        <v>14470</v>
      </c>
      <c r="I13" s="31">
        <v>7400</v>
      </c>
      <c r="J13" s="31">
        <v>3075</v>
      </c>
      <c r="K13" s="31">
        <v>1123</v>
      </c>
      <c r="L13" s="31">
        <v>655</v>
      </c>
      <c r="M13" s="31">
        <f>SUM(C13:L13)</f>
        <v>82848</v>
      </c>
      <c r="N13" s="65">
        <f>M13/M18*100</f>
        <v>38.262202866155256</v>
      </c>
      <c r="P13" s="56" t="s">
        <v>13</v>
      </c>
      <c r="Q13" s="6" t="s">
        <v>78</v>
      </c>
      <c r="R13" s="31">
        <v>1.145</v>
      </c>
      <c r="S13" s="31">
        <v>6.06</v>
      </c>
      <c r="T13" s="31">
        <v>12.095</v>
      </c>
      <c r="U13" s="31">
        <v>18.007</v>
      </c>
      <c r="V13" s="31">
        <v>18.818</v>
      </c>
      <c r="W13" s="31">
        <v>14.47</v>
      </c>
      <c r="X13" s="31">
        <v>7.4</v>
      </c>
      <c r="Y13" s="31">
        <v>4.198</v>
      </c>
      <c r="Z13" s="31">
        <v>0.655</v>
      </c>
      <c r="AA13" s="31">
        <v>82.848</v>
      </c>
      <c r="AB13" s="65">
        <v>38.262202866155256</v>
      </c>
    </row>
    <row r="14" spans="1:28" ht="15.75">
      <c r="A14" s="56"/>
      <c r="B14" s="6" t="s">
        <v>79</v>
      </c>
      <c r="C14" s="31">
        <v>2693</v>
      </c>
      <c r="D14" s="31">
        <v>11625</v>
      </c>
      <c r="E14" s="31">
        <v>19417</v>
      </c>
      <c r="F14" s="31">
        <v>21347</v>
      </c>
      <c r="G14" s="31">
        <v>16812</v>
      </c>
      <c r="H14" s="31">
        <v>10921</v>
      </c>
      <c r="I14" s="31">
        <v>6068</v>
      </c>
      <c r="J14" s="31">
        <v>2830</v>
      </c>
      <c r="K14" s="31">
        <v>1352</v>
      </c>
      <c r="L14" s="31">
        <v>1141</v>
      </c>
      <c r="M14" s="31">
        <f>SUM(C14:L14)</f>
        <v>94206</v>
      </c>
      <c r="N14" s="65">
        <f>M14/M18*100</f>
        <v>43.507738064998826</v>
      </c>
      <c r="P14" s="56"/>
      <c r="Q14" s="6" t="s">
        <v>79</v>
      </c>
      <c r="R14" s="31">
        <v>2.693</v>
      </c>
      <c r="S14" s="31">
        <v>11.625</v>
      </c>
      <c r="T14" s="31">
        <v>19.417</v>
      </c>
      <c r="U14" s="31">
        <v>21.347</v>
      </c>
      <c r="V14" s="31">
        <v>16.812</v>
      </c>
      <c r="W14" s="31">
        <v>10.921</v>
      </c>
      <c r="X14" s="31">
        <v>6.068</v>
      </c>
      <c r="Y14" s="31">
        <v>4.182</v>
      </c>
      <c r="Z14" s="31">
        <v>1.141</v>
      </c>
      <c r="AA14" s="31">
        <v>94.206</v>
      </c>
      <c r="AB14" s="65">
        <v>43.507738064998826</v>
      </c>
    </row>
    <row r="15" spans="1:28" ht="15.75">
      <c r="A15" s="56"/>
      <c r="B15" s="6" t="s">
        <v>80</v>
      </c>
      <c r="C15" s="31">
        <v>2138</v>
      </c>
      <c r="D15" s="31">
        <v>7931</v>
      </c>
      <c r="E15" s="31">
        <v>11561</v>
      </c>
      <c r="F15" s="31">
        <v>7836</v>
      </c>
      <c r="G15" s="31">
        <v>3753</v>
      </c>
      <c r="H15" s="31">
        <v>1449</v>
      </c>
      <c r="I15" s="31">
        <v>546</v>
      </c>
      <c r="J15" s="31">
        <v>151</v>
      </c>
      <c r="K15" s="31">
        <v>57</v>
      </c>
      <c r="L15" s="31">
        <v>24</v>
      </c>
      <c r="M15" s="31">
        <f>SUM(C15:L15)</f>
        <v>35446</v>
      </c>
      <c r="N15" s="65">
        <f>M15/M18*100</f>
        <v>16.370244819352784</v>
      </c>
      <c r="P15" s="56"/>
      <c r="Q15" s="6" t="s">
        <v>80</v>
      </c>
      <c r="R15" s="31">
        <v>2.138</v>
      </c>
      <c r="S15" s="31">
        <v>7.931</v>
      </c>
      <c r="T15" s="31">
        <v>11.561</v>
      </c>
      <c r="U15" s="31">
        <v>7.836</v>
      </c>
      <c r="V15" s="31">
        <v>3.753</v>
      </c>
      <c r="W15" s="31">
        <v>1.449</v>
      </c>
      <c r="X15" s="31">
        <v>0.546</v>
      </c>
      <c r="Y15" s="31">
        <v>0.208</v>
      </c>
      <c r="Z15" s="31">
        <v>0.024</v>
      </c>
      <c r="AA15" s="31">
        <v>35.446</v>
      </c>
      <c r="AB15" s="65">
        <v>16.370244819352784</v>
      </c>
    </row>
    <row r="16" spans="1:28" ht="15.75">
      <c r="A16" s="56"/>
      <c r="B16" s="6" t="s">
        <v>90</v>
      </c>
      <c r="C16" s="31">
        <v>43</v>
      </c>
      <c r="D16" s="31">
        <v>182</v>
      </c>
      <c r="E16" s="31">
        <v>387</v>
      </c>
      <c r="F16" s="31">
        <v>514</v>
      </c>
      <c r="G16" s="31">
        <v>451</v>
      </c>
      <c r="H16" s="31">
        <v>262</v>
      </c>
      <c r="I16" s="31">
        <v>175</v>
      </c>
      <c r="J16" s="31">
        <v>117</v>
      </c>
      <c r="K16" s="31">
        <v>62</v>
      </c>
      <c r="L16" s="31">
        <v>46</v>
      </c>
      <c r="M16" s="31">
        <f>SUM(C16:L16)</f>
        <v>2239</v>
      </c>
      <c r="N16" s="65">
        <f>M16/M18*100</f>
        <v>1.0340511806841641</v>
      </c>
      <c r="P16" s="56"/>
      <c r="Q16" s="6" t="s">
        <v>90</v>
      </c>
      <c r="R16" s="31">
        <v>0.043</v>
      </c>
      <c r="S16" s="31">
        <v>0.182</v>
      </c>
      <c r="T16" s="31">
        <v>0.387</v>
      </c>
      <c r="U16" s="31">
        <v>0.514</v>
      </c>
      <c r="V16" s="31">
        <v>0.451</v>
      </c>
      <c r="W16" s="31">
        <v>0.262</v>
      </c>
      <c r="X16" s="31">
        <v>0.175</v>
      </c>
      <c r="Y16" s="31">
        <v>0.179</v>
      </c>
      <c r="Z16" s="31">
        <v>0.046</v>
      </c>
      <c r="AA16" s="31">
        <v>2.239</v>
      </c>
      <c r="AB16" s="65">
        <v>1.0340511806841641</v>
      </c>
    </row>
    <row r="17" spans="1:28" ht="15.75">
      <c r="A17" s="56"/>
      <c r="B17" s="6" t="s">
        <v>81</v>
      </c>
      <c r="C17" s="31">
        <v>257</v>
      </c>
      <c r="D17" s="31">
        <v>420</v>
      </c>
      <c r="E17" s="31">
        <v>382</v>
      </c>
      <c r="F17" s="31">
        <v>338</v>
      </c>
      <c r="G17" s="31">
        <v>200</v>
      </c>
      <c r="H17" s="31">
        <v>100</v>
      </c>
      <c r="I17" s="31">
        <v>47</v>
      </c>
      <c r="J17" s="31">
        <v>26</v>
      </c>
      <c r="K17" s="31">
        <v>12</v>
      </c>
      <c r="L17" s="31">
        <v>6</v>
      </c>
      <c r="M17" s="31">
        <f>SUM(C17:L17)</f>
        <v>1788</v>
      </c>
      <c r="N17" s="65">
        <f>M17/M18*100</f>
        <v>0.8257630688089707</v>
      </c>
      <c r="P17" s="56"/>
      <c r="Q17" s="6" t="s">
        <v>81</v>
      </c>
      <c r="R17" s="31">
        <v>0.257</v>
      </c>
      <c r="S17" s="31">
        <v>0.42</v>
      </c>
      <c r="T17" s="31">
        <v>0.382</v>
      </c>
      <c r="U17" s="31">
        <v>0.338</v>
      </c>
      <c r="V17" s="31">
        <v>0.2</v>
      </c>
      <c r="W17" s="31">
        <v>0.1</v>
      </c>
      <c r="X17" s="31">
        <v>0.047</v>
      </c>
      <c r="Y17" s="31">
        <v>0.038</v>
      </c>
      <c r="Z17" s="31">
        <v>0.006</v>
      </c>
      <c r="AA17" s="31">
        <v>1.788</v>
      </c>
      <c r="AB17" s="65">
        <v>0.8257630688089707</v>
      </c>
    </row>
    <row r="18" spans="1:28" ht="15.75">
      <c r="A18" s="56"/>
      <c r="B18" s="6" t="s">
        <v>75</v>
      </c>
      <c r="C18" s="31">
        <f>SUM(C13:C17)</f>
        <v>6276</v>
      </c>
      <c r="D18" s="31">
        <f aca="true" t="shared" si="1" ref="D18:L18">SUM(D13:D17)</f>
        <v>26218</v>
      </c>
      <c r="E18" s="31">
        <f t="shared" si="1"/>
        <v>43842</v>
      </c>
      <c r="F18" s="31">
        <f t="shared" si="1"/>
        <v>48042</v>
      </c>
      <c r="G18" s="31">
        <f t="shared" si="1"/>
        <v>40034</v>
      </c>
      <c r="H18" s="31">
        <f t="shared" si="1"/>
        <v>27202</v>
      </c>
      <c r="I18" s="31">
        <f t="shared" si="1"/>
        <v>14236</v>
      </c>
      <c r="J18" s="31">
        <f t="shared" si="1"/>
        <v>6199</v>
      </c>
      <c r="K18" s="31">
        <f t="shared" si="1"/>
        <v>2606</v>
      </c>
      <c r="L18" s="31">
        <f t="shared" si="1"/>
        <v>1872</v>
      </c>
      <c r="M18" s="31">
        <f>SUM(C18:L18)</f>
        <v>216527</v>
      </c>
      <c r="N18" s="65">
        <f>M18/M18*100</f>
        <v>100</v>
      </c>
      <c r="P18" s="56"/>
      <c r="Q18" s="6" t="s">
        <v>75</v>
      </c>
      <c r="R18" s="31">
        <v>6.276</v>
      </c>
      <c r="S18" s="31">
        <v>26.218</v>
      </c>
      <c r="T18" s="31">
        <v>43.842</v>
      </c>
      <c r="U18" s="31">
        <v>48.042</v>
      </c>
      <c r="V18" s="31">
        <v>40.034</v>
      </c>
      <c r="W18" s="31">
        <v>27.202</v>
      </c>
      <c r="X18" s="31">
        <v>14.236</v>
      </c>
      <c r="Y18" s="31">
        <v>8.805</v>
      </c>
      <c r="Z18" s="31">
        <v>1.872</v>
      </c>
      <c r="AA18" s="31">
        <v>216.527</v>
      </c>
      <c r="AB18" s="65">
        <v>100</v>
      </c>
    </row>
    <row r="19" spans="1:28" ht="7.5" customHeight="1">
      <c r="A19" s="56"/>
      <c r="B19" s="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65"/>
      <c r="P19" s="56"/>
      <c r="Q19" s="6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65"/>
    </row>
    <row r="20" spans="1:28" ht="15.75">
      <c r="A20" s="56" t="s">
        <v>14</v>
      </c>
      <c r="B20" s="6" t="s">
        <v>78</v>
      </c>
      <c r="C20" s="31">
        <v>1039</v>
      </c>
      <c r="D20" s="31">
        <v>6410</v>
      </c>
      <c r="E20" s="31">
        <v>11203</v>
      </c>
      <c r="F20" s="31">
        <v>13016</v>
      </c>
      <c r="G20" s="31">
        <v>11680</v>
      </c>
      <c r="H20" s="31">
        <v>7837</v>
      </c>
      <c r="I20" s="31">
        <v>3899</v>
      </c>
      <c r="J20" s="31">
        <v>1540</v>
      </c>
      <c r="K20" s="31">
        <v>464</v>
      </c>
      <c r="L20" s="31">
        <v>223</v>
      </c>
      <c r="M20" s="31">
        <f>SUM(C20:L20)</f>
        <v>57311</v>
      </c>
      <c r="N20" s="65">
        <f>M20/M25*100</f>
        <v>31.42015986666813</v>
      </c>
      <c r="P20" s="56" t="s">
        <v>14</v>
      </c>
      <c r="Q20" s="6" t="s">
        <v>78</v>
      </c>
      <c r="R20" s="31">
        <v>1.039</v>
      </c>
      <c r="S20" s="31">
        <v>6.41</v>
      </c>
      <c r="T20" s="31">
        <v>11.203</v>
      </c>
      <c r="U20" s="31">
        <v>13.016</v>
      </c>
      <c r="V20" s="31">
        <v>11.68</v>
      </c>
      <c r="W20" s="31">
        <v>7.837</v>
      </c>
      <c r="X20" s="31">
        <v>3.899</v>
      </c>
      <c r="Y20" s="31">
        <v>2.004</v>
      </c>
      <c r="Z20" s="31">
        <v>0.223</v>
      </c>
      <c r="AA20" s="31">
        <v>57.311</v>
      </c>
      <c r="AB20" s="65">
        <v>31.42015986666813</v>
      </c>
    </row>
    <row r="21" spans="1:28" ht="15.75">
      <c r="A21" s="56"/>
      <c r="B21" s="6" t="s">
        <v>79</v>
      </c>
      <c r="C21" s="31">
        <v>2733</v>
      </c>
      <c r="D21" s="31">
        <v>11948</v>
      </c>
      <c r="E21" s="31">
        <v>21953</v>
      </c>
      <c r="F21" s="31">
        <v>22990</v>
      </c>
      <c r="G21" s="31">
        <v>16773</v>
      </c>
      <c r="H21" s="31">
        <v>9837</v>
      </c>
      <c r="I21" s="31">
        <v>4625</v>
      </c>
      <c r="J21" s="31">
        <v>1828</v>
      </c>
      <c r="K21" s="31">
        <v>763</v>
      </c>
      <c r="L21" s="31">
        <v>517</v>
      </c>
      <c r="M21" s="31">
        <f>SUM(C21:L21)</f>
        <v>93967</v>
      </c>
      <c r="N21" s="65">
        <f>M21/M25*100</f>
        <v>51.516430740890996</v>
      </c>
      <c r="P21" s="56"/>
      <c r="Q21" s="6" t="s">
        <v>79</v>
      </c>
      <c r="R21" s="31">
        <v>2.733</v>
      </c>
      <c r="S21" s="31">
        <v>11.948</v>
      </c>
      <c r="T21" s="31">
        <v>21.953</v>
      </c>
      <c r="U21" s="31">
        <v>22.99</v>
      </c>
      <c r="V21" s="31">
        <v>16.773</v>
      </c>
      <c r="W21" s="31">
        <v>9.837</v>
      </c>
      <c r="X21" s="31">
        <v>4.625</v>
      </c>
      <c r="Y21" s="31">
        <v>2.591</v>
      </c>
      <c r="Z21" s="31">
        <v>0.517</v>
      </c>
      <c r="AA21" s="31">
        <v>93.967</v>
      </c>
      <c r="AB21" s="65">
        <v>51.516430740890996</v>
      </c>
    </row>
    <row r="22" spans="1:28" ht="15.75">
      <c r="A22" s="56"/>
      <c r="B22" s="6" t="s">
        <v>80</v>
      </c>
      <c r="C22" s="31">
        <v>1762</v>
      </c>
      <c r="D22" s="31">
        <v>5673</v>
      </c>
      <c r="E22" s="31">
        <v>7697</v>
      </c>
      <c r="F22" s="31">
        <v>5872</v>
      </c>
      <c r="G22" s="31">
        <v>3290</v>
      </c>
      <c r="H22" s="31">
        <v>1566</v>
      </c>
      <c r="I22" s="31">
        <v>534</v>
      </c>
      <c r="J22" s="31">
        <v>174</v>
      </c>
      <c r="K22" s="31">
        <v>32</v>
      </c>
      <c r="L22" s="31">
        <v>17</v>
      </c>
      <c r="M22" s="31">
        <f>SUM(C22:L22)</f>
        <v>26617</v>
      </c>
      <c r="N22" s="65">
        <f>M22/M25*100</f>
        <v>14.592493503360709</v>
      </c>
      <c r="P22" s="56"/>
      <c r="Q22" s="6" t="s">
        <v>80</v>
      </c>
      <c r="R22" s="31">
        <v>1.762</v>
      </c>
      <c r="S22" s="31">
        <v>5.673</v>
      </c>
      <c r="T22" s="31">
        <v>7.697</v>
      </c>
      <c r="U22" s="31">
        <v>5.872</v>
      </c>
      <c r="V22" s="31">
        <v>3.29</v>
      </c>
      <c r="W22" s="31">
        <v>1.566</v>
      </c>
      <c r="X22" s="31">
        <v>0.534</v>
      </c>
      <c r="Y22" s="31">
        <v>0.206</v>
      </c>
      <c r="Z22" s="31">
        <v>0.017</v>
      </c>
      <c r="AA22" s="31">
        <v>26.617</v>
      </c>
      <c r="AB22" s="65">
        <v>14.592493503360709</v>
      </c>
    </row>
    <row r="23" spans="1:28" ht="15.75">
      <c r="A23" s="56"/>
      <c r="B23" s="6" t="s">
        <v>90</v>
      </c>
      <c r="C23" s="31">
        <v>40</v>
      </c>
      <c r="D23" s="31">
        <v>199</v>
      </c>
      <c r="E23" s="31">
        <v>319</v>
      </c>
      <c r="F23" s="31">
        <v>419</v>
      </c>
      <c r="G23" s="31">
        <v>374</v>
      </c>
      <c r="H23" s="31">
        <v>273</v>
      </c>
      <c r="I23" s="31">
        <v>222</v>
      </c>
      <c r="J23" s="31">
        <v>145</v>
      </c>
      <c r="K23" s="31">
        <v>91</v>
      </c>
      <c r="L23" s="31">
        <v>156</v>
      </c>
      <c r="M23" s="31">
        <f>SUM(C23:L23)</f>
        <v>2238</v>
      </c>
      <c r="N23" s="65">
        <f>M23/M25*100</f>
        <v>1.2269602306992249</v>
      </c>
      <c r="P23" s="56"/>
      <c r="Q23" s="6" t="s">
        <v>90</v>
      </c>
      <c r="R23" s="31">
        <v>0.04</v>
      </c>
      <c r="S23" s="31">
        <v>0.199</v>
      </c>
      <c r="T23" s="31">
        <v>0.319</v>
      </c>
      <c r="U23" s="31">
        <v>0.419</v>
      </c>
      <c r="V23" s="31">
        <v>0.374</v>
      </c>
      <c r="W23" s="31">
        <v>0.273</v>
      </c>
      <c r="X23" s="31">
        <v>0.222</v>
      </c>
      <c r="Y23" s="31">
        <v>0.236</v>
      </c>
      <c r="Z23" s="31">
        <v>0.156</v>
      </c>
      <c r="AA23" s="31">
        <v>2.238</v>
      </c>
      <c r="AB23" s="65">
        <v>1.2269602306992249</v>
      </c>
    </row>
    <row r="24" spans="1:28" ht="15.75">
      <c r="A24" s="56"/>
      <c r="B24" s="6" t="s">
        <v>81</v>
      </c>
      <c r="C24" s="31">
        <v>356</v>
      </c>
      <c r="D24" s="31">
        <v>511</v>
      </c>
      <c r="E24" s="31">
        <v>383</v>
      </c>
      <c r="F24" s="31">
        <v>376</v>
      </c>
      <c r="G24" s="31">
        <v>274</v>
      </c>
      <c r="H24" s="31">
        <v>159</v>
      </c>
      <c r="I24" s="31">
        <v>104</v>
      </c>
      <c r="J24" s="31">
        <v>53</v>
      </c>
      <c r="K24" s="31">
        <v>25</v>
      </c>
      <c r="L24" s="31">
        <v>28</v>
      </c>
      <c r="M24" s="31">
        <f>SUM(C24:L24)</f>
        <v>2269</v>
      </c>
      <c r="N24" s="65">
        <f>M24/M25*100</f>
        <v>1.2439556583809388</v>
      </c>
      <c r="P24" s="56"/>
      <c r="Q24" s="6" t="s">
        <v>81</v>
      </c>
      <c r="R24" s="31">
        <v>0.356</v>
      </c>
      <c r="S24" s="31">
        <v>0.511</v>
      </c>
      <c r="T24" s="31">
        <v>0.383</v>
      </c>
      <c r="U24" s="31">
        <v>0.376</v>
      </c>
      <c r="V24" s="31">
        <v>0.274</v>
      </c>
      <c r="W24" s="31">
        <v>0.159</v>
      </c>
      <c r="X24" s="31">
        <v>0.104</v>
      </c>
      <c r="Y24" s="31">
        <v>0.078</v>
      </c>
      <c r="Z24" s="31">
        <v>0.028</v>
      </c>
      <c r="AA24" s="31">
        <v>2.269</v>
      </c>
      <c r="AB24" s="65">
        <v>1.2439556583809388</v>
      </c>
    </row>
    <row r="25" spans="1:28" ht="15.75">
      <c r="A25" s="56"/>
      <c r="B25" s="6" t="s">
        <v>75</v>
      </c>
      <c r="C25" s="31">
        <f>SUM(C20:C24)</f>
        <v>5930</v>
      </c>
      <c r="D25" s="31">
        <f aca="true" t="shared" si="2" ref="D25:L25">SUM(D20:D24)</f>
        <v>24741</v>
      </c>
      <c r="E25" s="31">
        <f t="shared" si="2"/>
        <v>41555</v>
      </c>
      <c r="F25" s="31">
        <f t="shared" si="2"/>
        <v>42673</v>
      </c>
      <c r="G25" s="31">
        <f t="shared" si="2"/>
        <v>32391</v>
      </c>
      <c r="H25" s="31">
        <f t="shared" si="2"/>
        <v>19672</v>
      </c>
      <c r="I25" s="31">
        <f t="shared" si="2"/>
        <v>9384</v>
      </c>
      <c r="J25" s="31">
        <f t="shared" si="2"/>
        <v>3740</v>
      </c>
      <c r="K25" s="31">
        <f t="shared" si="2"/>
        <v>1375</v>
      </c>
      <c r="L25" s="31">
        <f t="shared" si="2"/>
        <v>941</v>
      </c>
      <c r="M25" s="31">
        <f>SUM(C25:L25)</f>
        <v>182402</v>
      </c>
      <c r="N25" s="65">
        <f>M25/M25*100</f>
        <v>100</v>
      </c>
      <c r="P25" s="56"/>
      <c r="Q25" s="6" t="s">
        <v>75</v>
      </c>
      <c r="R25" s="31">
        <v>5.93</v>
      </c>
      <c r="S25" s="31">
        <v>24.741</v>
      </c>
      <c r="T25" s="31">
        <v>41.555</v>
      </c>
      <c r="U25" s="31">
        <v>42.673</v>
      </c>
      <c r="V25" s="31">
        <v>32.391</v>
      </c>
      <c r="W25" s="31">
        <v>19.672</v>
      </c>
      <c r="X25" s="31">
        <v>9.384</v>
      </c>
      <c r="Y25" s="31">
        <v>5.115</v>
      </c>
      <c r="Z25" s="31">
        <v>0.941</v>
      </c>
      <c r="AA25" s="31">
        <v>182.402</v>
      </c>
      <c r="AB25" s="65">
        <v>100</v>
      </c>
    </row>
    <row r="26" spans="1:28" ht="7.5" customHeight="1">
      <c r="A26" s="56"/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65"/>
      <c r="P26" s="56"/>
      <c r="Q26" s="6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65"/>
    </row>
    <row r="27" spans="1:28" ht="15.75">
      <c r="A27" s="56" t="s">
        <v>15</v>
      </c>
      <c r="B27" s="6" t="s">
        <v>78</v>
      </c>
      <c r="C27" s="31">
        <v>495</v>
      </c>
      <c r="D27" s="31">
        <v>3033</v>
      </c>
      <c r="E27" s="31">
        <v>6182</v>
      </c>
      <c r="F27" s="31">
        <v>8615</v>
      </c>
      <c r="G27" s="31">
        <v>9243</v>
      </c>
      <c r="H27" s="31">
        <v>6735</v>
      </c>
      <c r="I27" s="31">
        <v>3509</v>
      </c>
      <c r="J27" s="31">
        <v>1441</v>
      </c>
      <c r="K27" s="31">
        <v>494</v>
      </c>
      <c r="L27" s="31">
        <v>286</v>
      </c>
      <c r="M27" s="31">
        <f>SUM(C27:L27)</f>
        <v>40033</v>
      </c>
      <c r="N27" s="65">
        <f>M27/M32*100</f>
        <v>27.279913321385497</v>
      </c>
      <c r="P27" s="56" t="s">
        <v>15</v>
      </c>
      <c r="Q27" s="6" t="s">
        <v>78</v>
      </c>
      <c r="R27" s="31">
        <v>0.495</v>
      </c>
      <c r="S27" s="31">
        <v>3.033</v>
      </c>
      <c r="T27" s="31">
        <v>6.182</v>
      </c>
      <c r="U27" s="31">
        <v>8.615</v>
      </c>
      <c r="V27" s="31">
        <v>9.243</v>
      </c>
      <c r="W27" s="31">
        <v>6.735</v>
      </c>
      <c r="X27" s="31">
        <v>3.509</v>
      </c>
      <c r="Y27" s="31">
        <v>1.935</v>
      </c>
      <c r="Z27" s="31">
        <v>0.286</v>
      </c>
      <c r="AA27" s="31">
        <v>40.033</v>
      </c>
      <c r="AB27" s="65">
        <v>27.279913321385497</v>
      </c>
    </row>
    <row r="28" spans="1:28" ht="15.75">
      <c r="A28" s="56"/>
      <c r="B28" s="6" t="s">
        <v>79</v>
      </c>
      <c r="C28" s="31">
        <v>2641</v>
      </c>
      <c r="D28" s="31">
        <v>12078</v>
      </c>
      <c r="E28" s="31">
        <v>20125</v>
      </c>
      <c r="F28" s="31">
        <v>19989</v>
      </c>
      <c r="G28" s="31">
        <v>14327</v>
      </c>
      <c r="H28" s="31">
        <v>7152</v>
      </c>
      <c r="I28" s="31">
        <v>2999</v>
      </c>
      <c r="J28" s="31">
        <v>1160</v>
      </c>
      <c r="K28" s="31">
        <v>338</v>
      </c>
      <c r="L28" s="31">
        <v>133</v>
      </c>
      <c r="M28" s="31">
        <f>SUM(C28:L28)</f>
        <v>80942</v>
      </c>
      <c r="N28" s="65">
        <f>M28/M32*100</f>
        <v>55.15676427096607</v>
      </c>
      <c r="P28" s="56"/>
      <c r="Q28" s="6" t="s">
        <v>79</v>
      </c>
      <c r="R28" s="31">
        <v>2.641</v>
      </c>
      <c r="S28" s="31">
        <v>12.078</v>
      </c>
      <c r="T28" s="31">
        <v>20.125</v>
      </c>
      <c r="U28" s="31">
        <v>19.989</v>
      </c>
      <c r="V28" s="31">
        <v>14.327</v>
      </c>
      <c r="W28" s="31">
        <v>7.152</v>
      </c>
      <c r="X28" s="31">
        <v>2.999</v>
      </c>
      <c r="Y28" s="31">
        <v>1.498</v>
      </c>
      <c r="Z28" s="31">
        <v>0.133</v>
      </c>
      <c r="AA28" s="31">
        <v>80.942</v>
      </c>
      <c r="AB28" s="65">
        <v>55.15676427096607</v>
      </c>
    </row>
    <row r="29" spans="1:28" ht="15.75">
      <c r="A29" s="56"/>
      <c r="B29" s="6" t="s">
        <v>80</v>
      </c>
      <c r="C29" s="31">
        <v>893</v>
      </c>
      <c r="D29" s="31">
        <v>3544</v>
      </c>
      <c r="E29" s="31">
        <v>5222</v>
      </c>
      <c r="F29" s="31">
        <v>4399</v>
      </c>
      <c r="G29" s="31">
        <v>2576</v>
      </c>
      <c r="H29" s="31">
        <v>1280</v>
      </c>
      <c r="I29" s="31">
        <v>583</v>
      </c>
      <c r="J29" s="31">
        <v>256</v>
      </c>
      <c r="K29" s="31">
        <v>74</v>
      </c>
      <c r="L29" s="31">
        <v>44</v>
      </c>
      <c r="M29" s="31">
        <f>SUM(C29:L29)</f>
        <v>18871</v>
      </c>
      <c r="N29" s="65">
        <f>M29/M32*100</f>
        <v>12.859372125193358</v>
      </c>
      <c r="P29" s="56"/>
      <c r="Q29" s="6" t="s">
        <v>80</v>
      </c>
      <c r="R29" s="31">
        <v>0.893</v>
      </c>
      <c r="S29" s="31">
        <v>3.544</v>
      </c>
      <c r="T29" s="31">
        <v>5.222</v>
      </c>
      <c r="U29" s="31">
        <v>4.399</v>
      </c>
      <c r="V29" s="31">
        <v>2.576</v>
      </c>
      <c r="W29" s="31">
        <v>1.28</v>
      </c>
      <c r="X29" s="31">
        <v>0.583</v>
      </c>
      <c r="Y29" s="31">
        <v>0.33</v>
      </c>
      <c r="Z29" s="31">
        <v>0.044</v>
      </c>
      <c r="AA29" s="31">
        <v>18.871</v>
      </c>
      <c r="AB29" s="65">
        <v>12.859372125193358</v>
      </c>
    </row>
    <row r="30" spans="1:28" ht="15.75">
      <c r="A30" s="56"/>
      <c r="B30" s="6" t="s">
        <v>90</v>
      </c>
      <c r="C30" s="31">
        <v>77</v>
      </c>
      <c r="D30" s="31">
        <v>454</v>
      </c>
      <c r="E30" s="31">
        <v>675</v>
      </c>
      <c r="F30" s="31">
        <v>724</v>
      </c>
      <c r="G30" s="31">
        <v>567</v>
      </c>
      <c r="H30" s="31">
        <v>359</v>
      </c>
      <c r="I30" s="31">
        <v>286</v>
      </c>
      <c r="J30" s="31">
        <v>212</v>
      </c>
      <c r="K30" s="31">
        <v>159</v>
      </c>
      <c r="L30" s="31">
        <v>224</v>
      </c>
      <c r="M30" s="31">
        <f>SUM(C30:L30)</f>
        <v>3737</v>
      </c>
      <c r="N30" s="65">
        <f>M30/M32*100</f>
        <v>2.546525018909839</v>
      </c>
      <c r="P30" s="56"/>
      <c r="Q30" s="6" t="s">
        <v>90</v>
      </c>
      <c r="R30" s="31">
        <v>0.077</v>
      </c>
      <c r="S30" s="31">
        <v>0.454</v>
      </c>
      <c r="T30" s="31">
        <v>0.675</v>
      </c>
      <c r="U30" s="31">
        <v>0.724</v>
      </c>
      <c r="V30" s="31">
        <v>0.567</v>
      </c>
      <c r="W30" s="31">
        <v>0.359</v>
      </c>
      <c r="X30" s="31">
        <v>0.286</v>
      </c>
      <c r="Y30" s="31">
        <v>0.371</v>
      </c>
      <c r="Z30" s="31">
        <v>0.224</v>
      </c>
      <c r="AA30" s="31">
        <v>3.737</v>
      </c>
      <c r="AB30" s="65">
        <v>2.546525018909839</v>
      </c>
    </row>
    <row r="31" spans="1:28" ht="15.75">
      <c r="A31" s="56"/>
      <c r="B31" s="6" t="s">
        <v>81</v>
      </c>
      <c r="C31" s="31">
        <v>441</v>
      </c>
      <c r="D31" s="31">
        <v>955</v>
      </c>
      <c r="E31" s="31">
        <v>810</v>
      </c>
      <c r="F31" s="31">
        <v>507</v>
      </c>
      <c r="G31" s="31">
        <v>240</v>
      </c>
      <c r="H31" s="31">
        <v>96</v>
      </c>
      <c r="I31" s="31">
        <v>54</v>
      </c>
      <c r="J31" s="31">
        <v>30</v>
      </c>
      <c r="K31" s="31">
        <v>18</v>
      </c>
      <c r="L31" s="31">
        <v>15</v>
      </c>
      <c r="M31" s="31">
        <f>SUM(C31:L31)</f>
        <v>3166</v>
      </c>
      <c r="N31" s="65">
        <f>M31/M32*100</f>
        <v>2.157425263545237</v>
      </c>
      <c r="P31" s="56"/>
      <c r="Q31" s="6" t="s">
        <v>81</v>
      </c>
      <c r="R31" s="31">
        <v>0.441</v>
      </c>
      <c r="S31" s="31">
        <v>0.955</v>
      </c>
      <c r="T31" s="31">
        <v>0.81</v>
      </c>
      <c r="U31" s="31">
        <v>0.507</v>
      </c>
      <c r="V31" s="31">
        <v>0.24</v>
      </c>
      <c r="W31" s="31">
        <v>0.096</v>
      </c>
      <c r="X31" s="31">
        <v>0.054</v>
      </c>
      <c r="Y31" s="31">
        <v>0.048</v>
      </c>
      <c r="Z31" s="31">
        <v>0.015</v>
      </c>
      <c r="AA31" s="31">
        <v>3.166</v>
      </c>
      <c r="AB31" s="65">
        <v>2.157425263545237</v>
      </c>
    </row>
    <row r="32" spans="1:28" ht="15.75">
      <c r="A32" s="56"/>
      <c r="B32" s="6" t="s">
        <v>75</v>
      </c>
      <c r="C32" s="31">
        <f>SUM(C27:C31)</f>
        <v>4547</v>
      </c>
      <c r="D32" s="31">
        <f aca="true" t="shared" si="3" ref="D32:L32">SUM(D27:D31)</f>
        <v>20064</v>
      </c>
      <c r="E32" s="31">
        <f t="shared" si="3"/>
        <v>33014</v>
      </c>
      <c r="F32" s="31">
        <f t="shared" si="3"/>
        <v>34234</v>
      </c>
      <c r="G32" s="31">
        <f t="shared" si="3"/>
        <v>26953</v>
      </c>
      <c r="H32" s="31">
        <f t="shared" si="3"/>
        <v>15622</v>
      </c>
      <c r="I32" s="31">
        <f t="shared" si="3"/>
        <v>7431</v>
      </c>
      <c r="J32" s="31">
        <f t="shared" si="3"/>
        <v>3099</v>
      </c>
      <c r="K32" s="31">
        <f t="shared" si="3"/>
        <v>1083</v>
      </c>
      <c r="L32" s="31">
        <f t="shared" si="3"/>
        <v>702</v>
      </c>
      <c r="M32" s="31">
        <f>SUM(C32:L32)</f>
        <v>146749</v>
      </c>
      <c r="N32" s="65">
        <f>M32/M32*100</f>
        <v>100</v>
      </c>
      <c r="P32" s="56"/>
      <c r="Q32" s="6" t="s">
        <v>75</v>
      </c>
      <c r="R32" s="31">
        <v>4.547</v>
      </c>
      <c r="S32" s="31">
        <v>20.064</v>
      </c>
      <c r="T32" s="31">
        <v>33.014</v>
      </c>
      <c r="U32" s="31">
        <v>34.234</v>
      </c>
      <c r="V32" s="31">
        <v>26.953</v>
      </c>
      <c r="W32" s="31">
        <v>15.622</v>
      </c>
      <c r="X32" s="31">
        <v>7.431</v>
      </c>
      <c r="Y32" s="31">
        <v>4.182</v>
      </c>
      <c r="Z32" s="31">
        <v>0.702</v>
      </c>
      <c r="AA32" s="31">
        <v>146.749</v>
      </c>
      <c r="AB32" s="65">
        <v>100</v>
      </c>
    </row>
    <row r="33" spans="1:28" ht="7.5" customHeight="1">
      <c r="A33" s="56"/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65"/>
      <c r="P33" s="56"/>
      <c r="Q33" s="6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65"/>
    </row>
    <row r="34" spans="1:28" ht="15.75">
      <c r="A34" s="56" t="s">
        <v>16</v>
      </c>
      <c r="B34" s="6" t="s">
        <v>78</v>
      </c>
      <c r="C34" s="31">
        <v>716</v>
      </c>
      <c r="D34" s="31">
        <v>4004</v>
      </c>
      <c r="E34" s="31">
        <v>8424</v>
      </c>
      <c r="F34" s="31">
        <v>11524</v>
      </c>
      <c r="G34" s="31">
        <v>12787</v>
      </c>
      <c r="H34" s="31">
        <v>11206</v>
      </c>
      <c r="I34" s="31">
        <v>6730</v>
      </c>
      <c r="J34" s="31">
        <v>3030</v>
      </c>
      <c r="K34" s="31">
        <v>881</v>
      </c>
      <c r="L34" s="31">
        <v>351</v>
      </c>
      <c r="M34" s="31">
        <f>SUM(C34:L34)</f>
        <v>59653</v>
      </c>
      <c r="N34" s="65">
        <f>M34/M39*100</f>
        <v>41.13659559208893</v>
      </c>
      <c r="P34" s="56" t="s">
        <v>16</v>
      </c>
      <c r="Q34" s="6" t="s">
        <v>78</v>
      </c>
      <c r="R34" s="31">
        <v>0.716</v>
      </c>
      <c r="S34" s="31">
        <v>4.004</v>
      </c>
      <c r="T34" s="31">
        <v>8.424</v>
      </c>
      <c r="U34" s="31">
        <v>11.524</v>
      </c>
      <c r="V34" s="31">
        <v>12.787</v>
      </c>
      <c r="W34" s="31">
        <v>11.206</v>
      </c>
      <c r="X34" s="31">
        <v>6.73</v>
      </c>
      <c r="Y34" s="31">
        <v>3.9109999999999996</v>
      </c>
      <c r="Z34" s="31">
        <v>0.351</v>
      </c>
      <c r="AA34" s="31">
        <v>59.653</v>
      </c>
      <c r="AB34" s="65">
        <v>41.13659559208893</v>
      </c>
    </row>
    <row r="35" spans="1:28" ht="15.75">
      <c r="A35" s="56"/>
      <c r="B35" s="6" t="s">
        <v>79</v>
      </c>
      <c r="C35" s="31">
        <v>2034</v>
      </c>
      <c r="D35" s="31">
        <v>8513</v>
      </c>
      <c r="E35" s="31">
        <v>15653</v>
      </c>
      <c r="F35" s="31">
        <v>16068</v>
      </c>
      <c r="G35" s="31">
        <v>12251</v>
      </c>
      <c r="H35" s="31">
        <v>7130</v>
      </c>
      <c r="I35" s="31">
        <v>3119</v>
      </c>
      <c r="J35" s="31">
        <v>1147</v>
      </c>
      <c r="K35" s="31">
        <v>405</v>
      </c>
      <c r="L35" s="31">
        <v>150</v>
      </c>
      <c r="M35" s="31">
        <f>SUM(C35:L35)</f>
        <v>66470</v>
      </c>
      <c r="N35" s="65">
        <f>M35/M39*100</f>
        <v>45.83758585496373</v>
      </c>
      <c r="P35" s="56"/>
      <c r="Q35" s="6" t="s">
        <v>79</v>
      </c>
      <c r="R35" s="31">
        <v>2.034</v>
      </c>
      <c r="S35" s="31">
        <v>8.513</v>
      </c>
      <c r="T35" s="31">
        <v>15.653</v>
      </c>
      <c r="U35" s="31">
        <v>16.068</v>
      </c>
      <c r="V35" s="31">
        <v>12.251</v>
      </c>
      <c r="W35" s="31">
        <v>7.13</v>
      </c>
      <c r="X35" s="31">
        <v>3.119</v>
      </c>
      <c r="Y35" s="31">
        <v>1.552</v>
      </c>
      <c r="Z35" s="31">
        <v>0.15</v>
      </c>
      <c r="AA35" s="31">
        <v>66.47</v>
      </c>
      <c r="AB35" s="65">
        <v>45.83758585496373</v>
      </c>
    </row>
    <row r="36" spans="1:28" ht="15.75">
      <c r="A36" s="56"/>
      <c r="B36" s="6" t="s">
        <v>80</v>
      </c>
      <c r="C36" s="31">
        <v>950</v>
      </c>
      <c r="D36" s="31">
        <v>2852</v>
      </c>
      <c r="E36" s="31">
        <v>3748</v>
      </c>
      <c r="F36" s="31">
        <v>3215</v>
      </c>
      <c r="G36" s="31">
        <v>1928</v>
      </c>
      <c r="H36" s="31">
        <v>972</v>
      </c>
      <c r="I36" s="31">
        <v>420</v>
      </c>
      <c r="J36" s="31">
        <v>159</v>
      </c>
      <c r="K36" s="31">
        <v>57</v>
      </c>
      <c r="L36" s="31">
        <v>30</v>
      </c>
      <c r="M36" s="31">
        <f>SUM(C36:L36)</f>
        <v>14331</v>
      </c>
      <c r="N36" s="65">
        <f>M36/M39*100</f>
        <v>9.88263040300113</v>
      </c>
      <c r="P36" s="56"/>
      <c r="Q36" s="6" t="s">
        <v>80</v>
      </c>
      <c r="R36" s="31">
        <v>0.95</v>
      </c>
      <c r="S36" s="31">
        <v>2.852</v>
      </c>
      <c r="T36" s="31">
        <v>3.748</v>
      </c>
      <c r="U36" s="31">
        <v>3.215</v>
      </c>
      <c r="V36" s="31">
        <v>1.928</v>
      </c>
      <c r="W36" s="31">
        <v>0.972</v>
      </c>
      <c r="X36" s="31">
        <v>0.42</v>
      </c>
      <c r="Y36" s="31">
        <v>0.216</v>
      </c>
      <c r="Z36" s="31">
        <v>0.03</v>
      </c>
      <c r="AA36" s="31">
        <v>14.331</v>
      </c>
      <c r="AB36" s="65">
        <v>9.88263040300113</v>
      </c>
    </row>
    <row r="37" spans="1:28" ht="15.75">
      <c r="A37" s="56"/>
      <c r="B37" s="6" t="s">
        <v>90</v>
      </c>
      <c r="C37" s="31">
        <v>68</v>
      </c>
      <c r="D37" s="31">
        <v>288</v>
      </c>
      <c r="E37" s="31">
        <v>377</v>
      </c>
      <c r="F37" s="31">
        <v>367</v>
      </c>
      <c r="G37" s="31">
        <v>295</v>
      </c>
      <c r="H37" s="31">
        <v>214</v>
      </c>
      <c r="I37" s="31">
        <v>136</v>
      </c>
      <c r="J37" s="31">
        <v>99</v>
      </c>
      <c r="K37" s="31">
        <v>49</v>
      </c>
      <c r="L37" s="31">
        <v>66</v>
      </c>
      <c r="M37" s="31">
        <f>SUM(C37:L37)</f>
        <v>1959</v>
      </c>
      <c r="N37" s="65">
        <f>M37/M39*100</f>
        <v>1.3509226822607785</v>
      </c>
      <c r="P37" s="56"/>
      <c r="Q37" s="6" t="s">
        <v>90</v>
      </c>
      <c r="R37" s="31">
        <v>0.068</v>
      </c>
      <c r="S37" s="31">
        <v>0.288</v>
      </c>
      <c r="T37" s="31">
        <v>0.377</v>
      </c>
      <c r="U37" s="31">
        <v>0.367</v>
      </c>
      <c r="V37" s="31">
        <v>0.295</v>
      </c>
      <c r="W37" s="31">
        <v>0.214</v>
      </c>
      <c r="X37" s="31">
        <v>0.136</v>
      </c>
      <c r="Y37" s="31">
        <v>0.14800000000000002</v>
      </c>
      <c r="Z37" s="31">
        <v>0.066</v>
      </c>
      <c r="AA37" s="31">
        <v>1.959</v>
      </c>
      <c r="AB37" s="65">
        <v>1.3509226822607785</v>
      </c>
    </row>
    <row r="38" spans="1:28" ht="15.75">
      <c r="A38" s="56"/>
      <c r="B38" s="6" t="s">
        <v>81</v>
      </c>
      <c r="C38" s="31">
        <v>731</v>
      </c>
      <c r="D38" s="31">
        <v>741</v>
      </c>
      <c r="E38" s="31">
        <v>490</v>
      </c>
      <c r="F38" s="31">
        <v>295</v>
      </c>
      <c r="G38" s="31">
        <v>162</v>
      </c>
      <c r="H38" s="31">
        <v>80</v>
      </c>
      <c r="I38" s="31">
        <v>42</v>
      </c>
      <c r="J38" s="31">
        <v>24</v>
      </c>
      <c r="K38" s="31">
        <v>17</v>
      </c>
      <c r="L38" s="31">
        <v>17</v>
      </c>
      <c r="M38" s="31">
        <f>SUM(C38:L38)</f>
        <v>2599</v>
      </c>
      <c r="N38" s="65">
        <f>M38/M39*100</f>
        <v>1.7922654676854328</v>
      </c>
      <c r="P38" s="56"/>
      <c r="Q38" s="6" t="s">
        <v>81</v>
      </c>
      <c r="R38" s="31">
        <v>0.731</v>
      </c>
      <c r="S38" s="31">
        <v>0.741</v>
      </c>
      <c r="T38" s="31">
        <v>0.49</v>
      </c>
      <c r="U38" s="31">
        <v>0.295</v>
      </c>
      <c r="V38" s="31">
        <v>0.162</v>
      </c>
      <c r="W38" s="31">
        <v>0.08</v>
      </c>
      <c r="X38" s="31">
        <v>0.042</v>
      </c>
      <c r="Y38" s="31">
        <v>0.041</v>
      </c>
      <c r="Z38" s="31">
        <v>0.017</v>
      </c>
      <c r="AA38" s="31">
        <v>2.599</v>
      </c>
      <c r="AB38" s="65">
        <v>1.7922654676854328</v>
      </c>
    </row>
    <row r="39" spans="1:28" ht="15.75">
      <c r="A39" s="56"/>
      <c r="B39" s="6" t="s">
        <v>75</v>
      </c>
      <c r="C39" s="31">
        <f>SUM(C34:C38)</f>
        <v>4499</v>
      </c>
      <c r="D39" s="31">
        <f aca="true" t="shared" si="4" ref="D39:L39">SUM(D34:D38)</f>
        <v>16398</v>
      </c>
      <c r="E39" s="31">
        <f t="shared" si="4"/>
        <v>28692</v>
      </c>
      <c r="F39" s="31">
        <f t="shared" si="4"/>
        <v>31469</v>
      </c>
      <c r="G39" s="31">
        <f t="shared" si="4"/>
        <v>27423</v>
      </c>
      <c r="H39" s="31">
        <f t="shared" si="4"/>
        <v>19602</v>
      </c>
      <c r="I39" s="31">
        <f t="shared" si="4"/>
        <v>10447</v>
      </c>
      <c r="J39" s="31">
        <f t="shared" si="4"/>
        <v>4459</v>
      </c>
      <c r="K39" s="31">
        <f t="shared" si="4"/>
        <v>1409</v>
      </c>
      <c r="L39" s="31">
        <f t="shared" si="4"/>
        <v>614</v>
      </c>
      <c r="M39" s="31">
        <f>SUM(C39:L39)</f>
        <v>145012</v>
      </c>
      <c r="N39" s="65">
        <f>M39/M39*100</f>
        <v>100</v>
      </c>
      <c r="P39" s="56"/>
      <c r="Q39" s="6" t="s">
        <v>75</v>
      </c>
      <c r="R39" s="31">
        <v>4.499</v>
      </c>
      <c r="S39" s="31">
        <v>16.398</v>
      </c>
      <c r="T39" s="31">
        <v>28.692</v>
      </c>
      <c r="U39" s="31">
        <v>31.469</v>
      </c>
      <c r="V39" s="31">
        <v>27.423</v>
      </c>
      <c r="W39" s="31">
        <v>19.602</v>
      </c>
      <c r="X39" s="31">
        <v>10.447</v>
      </c>
      <c r="Y39" s="31">
        <v>5.867999999999999</v>
      </c>
      <c r="Z39" s="31">
        <v>0.614</v>
      </c>
      <c r="AA39" s="31">
        <v>145.012</v>
      </c>
      <c r="AB39" s="65">
        <v>100</v>
      </c>
    </row>
    <row r="40" spans="1:28" ht="7.5" customHeight="1">
      <c r="A40" s="56"/>
      <c r="B40" s="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65"/>
      <c r="P40" s="56"/>
      <c r="Q40" s="6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65"/>
    </row>
    <row r="41" spans="1:28" ht="15.75">
      <c r="A41" s="56" t="s">
        <v>17</v>
      </c>
      <c r="B41" s="6" t="s">
        <v>78</v>
      </c>
      <c r="C41" s="31">
        <v>992</v>
      </c>
      <c r="D41" s="31">
        <v>6104</v>
      </c>
      <c r="E41" s="31">
        <v>14035</v>
      </c>
      <c r="F41" s="31">
        <v>19058</v>
      </c>
      <c r="G41" s="31">
        <v>20557</v>
      </c>
      <c r="H41" s="31">
        <v>16376</v>
      </c>
      <c r="I41" s="31">
        <v>9043</v>
      </c>
      <c r="J41" s="31">
        <v>3315</v>
      </c>
      <c r="K41" s="31">
        <v>1032</v>
      </c>
      <c r="L41" s="31">
        <v>548</v>
      </c>
      <c r="M41" s="31">
        <f>SUM(C41:L41)</f>
        <v>91060</v>
      </c>
      <c r="N41" s="65">
        <f>M41/M46*100</f>
        <v>50.10564775278426</v>
      </c>
      <c r="P41" s="56" t="s">
        <v>17</v>
      </c>
      <c r="Q41" s="6" t="s">
        <v>78</v>
      </c>
      <c r="R41" s="31">
        <v>0.992</v>
      </c>
      <c r="S41" s="31">
        <v>6.104</v>
      </c>
      <c r="T41" s="31">
        <v>14.035</v>
      </c>
      <c r="U41" s="31">
        <v>19.058</v>
      </c>
      <c r="V41" s="31">
        <v>20.557</v>
      </c>
      <c r="W41" s="31">
        <v>16.376</v>
      </c>
      <c r="X41" s="31">
        <v>9.043</v>
      </c>
      <c r="Y41" s="31">
        <v>4.3469999999999995</v>
      </c>
      <c r="Z41" s="31">
        <v>0.548</v>
      </c>
      <c r="AA41" s="31">
        <v>91.06</v>
      </c>
      <c r="AB41" s="65">
        <v>50.10564775278426</v>
      </c>
    </row>
    <row r="42" spans="1:28" ht="15.75">
      <c r="A42" s="56"/>
      <c r="B42" s="6" t="s">
        <v>79</v>
      </c>
      <c r="C42" s="31">
        <v>2020</v>
      </c>
      <c r="D42" s="31">
        <v>9230</v>
      </c>
      <c r="E42" s="31">
        <v>18286</v>
      </c>
      <c r="F42" s="31">
        <v>19080</v>
      </c>
      <c r="G42" s="31">
        <v>14042</v>
      </c>
      <c r="H42" s="31">
        <v>7709</v>
      </c>
      <c r="I42" s="31">
        <v>3301</v>
      </c>
      <c r="J42" s="31">
        <v>1190</v>
      </c>
      <c r="K42" s="31">
        <v>441</v>
      </c>
      <c r="L42" s="31">
        <v>330</v>
      </c>
      <c r="M42" s="31">
        <f>SUM(C42:L42)</f>
        <v>75629</v>
      </c>
      <c r="N42" s="65">
        <f>M42/M46*100</f>
        <v>41.6147598714619</v>
      </c>
      <c r="P42" s="56"/>
      <c r="Q42" s="6" t="s">
        <v>79</v>
      </c>
      <c r="R42" s="31">
        <v>2.02</v>
      </c>
      <c r="S42" s="31">
        <v>9.23</v>
      </c>
      <c r="T42" s="31">
        <v>18.286</v>
      </c>
      <c r="U42" s="31">
        <v>19.08</v>
      </c>
      <c r="V42" s="31">
        <v>14.042</v>
      </c>
      <c r="W42" s="31">
        <v>7.709</v>
      </c>
      <c r="X42" s="31">
        <v>3.301</v>
      </c>
      <c r="Y42" s="31">
        <v>1.631</v>
      </c>
      <c r="Z42" s="31">
        <v>0.33</v>
      </c>
      <c r="AA42" s="31">
        <v>75.629</v>
      </c>
      <c r="AB42" s="65">
        <v>41.6147598714619</v>
      </c>
    </row>
    <row r="43" spans="1:28" ht="15.75">
      <c r="A43" s="56"/>
      <c r="B43" s="6" t="s">
        <v>80</v>
      </c>
      <c r="C43" s="31">
        <v>1035</v>
      </c>
      <c r="D43" s="31">
        <v>3119</v>
      </c>
      <c r="E43" s="31">
        <v>3744</v>
      </c>
      <c r="F43" s="31">
        <v>2640</v>
      </c>
      <c r="G43" s="31">
        <v>1382</v>
      </c>
      <c r="H43" s="31">
        <v>602</v>
      </c>
      <c r="I43" s="31">
        <v>259</v>
      </c>
      <c r="J43" s="31">
        <v>86</v>
      </c>
      <c r="K43" s="31">
        <v>32</v>
      </c>
      <c r="L43" s="31">
        <v>14</v>
      </c>
      <c r="M43" s="31">
        <f>SUM(C43:L43)</f>
        <v>12913</v>
      </c>
      <c r="N43" s="65">
        <f>M43/M46*100</f>
        <v>7.105361623453802</v>
      </c>
      <c r="P43" s="56"/>
      <c r="Q43" s="6" t="s">
        <v>80</v>
      </c>
      <c r="R43" s="31">
        <v>1.035</v>
      </c>
      <c r="S43" s="31">
        <v>3.119</v>
      </c>
      <c r="T43" s="31">
        <v>3.744</v>
      </c>
      <c r="U43" s="31">
        <v>2.64</v>
      </c>
      <c r="V43" s="31">
        <v>1.382</v>
      </c>
      <c r="W43" s="31">
        <v>0.602</v>
      </c>
      <c r="X43" s="31">
        <v>0.259</v>
      </c>
      <c r="Y43" s="31">
        <v>0.118</v>
      </c>
      <c r="Z43" s="31">
        <v>0.014</v>
      </c>
      <c r="AA43" s="31">
        <v>12.913</v>
      </c>
      <c r="AB43" s="65">
        <v>7.105361623453802</v>
      </c>
    </row>
    <row r="44" spans="1:28" ht="15.75">
      <c r="A44" s="56"/>
      <c r="B44" s="6" t="s">
        <v>90</v>
      </c>
      <c r="C44" s="31">
        <v>42</v>
      </c>
      <c r="D44" s="31">
        <v>130</v>
      </c>
      <c r="E44" s="31">
        <v>139</v>
      </c>
      <c r="F44" s="31">
        <v>117</v>
      </c>
      <c r="G44" s="31">
        <v>78</v>
      </c>
      <c r="H44" s="31">
        <v>43</v>
      </c>
      <c r="I44" s="31">
        <v>32</v>
      </c>
      <c r="J44" s="31">
        <v>18</v>
      </c>
      <c r="K44" s="31">
        <v>9</v>
      </c>
      <c r="L44" s="31">
        <v>2</v>
      </c>
      <c r="M44" s="31">
        <f>SUM(C44:L44)</f>
        <v>610</v>
      </c>
      <c r="N44" s="65">
        <f>M44/M46*100</f>
        <v>0.3356517145749879</v>
      </c>
      <c r="P44" s="56"/>
      <c r="Q44" s="6" t="s">
        <v>90</v>
      </c>
      <c r="R44" s="31">
        <v>0.042</v>
      </c>
      <c r="S44" s="31">
        <v>0.13</v>
      </c>
      <c r="T44" s="31">
        <v>0.139</v>
      </c>
      <c r="U44" s="31">
        <v>0.117</v>
      </c>
      <c r="V44" s="31">
        <v>0.078</v>
      </c>
      <c r="W44" s="31">
        <v>0.043</v>
      </c>
      <c r="X44" s="31">
        <v>0.032</v>
      </c>
      <c r="Y44" s="31">
        <v>0.026999999999999996</v>
      </c>
      <c r="Z44" s="31">
        <v>0.002</v>
      </c>
      <c r="AA44" s="31">
        <v>0.61</v>
      </c>
      <c r="AB44" s="65">
        <v>0.3356517145749879</v>
      </c>
    </row>
    <row r="45" spans="1:28" ht="15.75">
      <c r="A45" s="56"/>
      <c r="B45" s="6" t="s">
        <v>81</v>
      </c>
      <c r="C45" s="31">
        <v>251</v>
      </c>
      <c r="D45" s="31">
        <v>508</v>
      </c>
      <c r="E45" s="31">
        <v>378</v>
      </c>
      <c r="F45" s="31">
        <v>198</v>
      </c>
      <c r="G45" s="31">
        <v>96</v>
      </c>
      <c r="H45" s="31">
        <v>53</v>
      </c>
      <c r="I45" s="31">
        <v>21</v>
      </c>
      <c r="J45" s="31">
        <v>11</v>
      </c>
      <c r="K45" s="31">
        <v>5</v>
      </c>
      <c r="L45" s="31">
        <v>3</v>
      </c>
      <c r="M45" s="31">
        <f>SUM(C45:L45)</f>
        <v>1524</v>
      </c>
      <c r="N45" s="65">
        <f>M45/M46*100</f>
        <v>0.8385790377250518</v>
      </c>
      <c r="P45" s="56"/>
      <c r="Q45" s="6" t="s">
        <v>81</v>
      </c>
      <c r="R45" s="31">
        <v>0.251</v>
      </c>
      <c r="S45" s="31">
        <v>0.508</v>
      </c>
      <c r="T45" s="31">
        <v>0.378</v>
      </c>
      <c r="U45" s="31">
        <v>0.198</v>
      </c>
      <c r="V45" s="31">
        <v>0.096</v>
      </c>
      <c r="W45" s="31">
        <v>0.053</v>
      </c>
      <c r="X45" s="31">
        <v>0.021</v>
      </c>
      <c r="Y45" s="31">
        <v>0.016</v>
      </c>
      <c r="Z45" s="31">
        <v>0.003</v>
      </c>
      <c r="AA45" s="31">
        <v>1.524</v>
      </c>
      <c r="AB45" s="65">
        <v>0.8385790377250518</v>
      </c>
    </row>
    <row r="46" spans="1:28" ht="15.75">
      <c r="A46" s="56"/>
      <c r="B46" s="6" t="s">
        <v>75</v>
      </c>
      <c r="C46" s="31">
        <f>SUM(C41:C45)</f>
        <v>4340</v>
      </c>
      <c r="D46" s="31">
        <f aca="true" t="shared" si="5" ref="D46:L46">SUM(D41:D45)</f>
        <v>19091</v>
      </c>
      <c r="E46" s="31">
        <f t="shared" si="5"/>
        <v>36582</v>
      </c>
      <c r="F46" s="31">
        <f t="shared" si="5"/>
        <v>41093</v>
      </c>
      <c r="G46" s="31">
        <f t="shared" si="5"/>
        <v>36155</v>
      </c>
      <c r="H46" s="31">
        <f t="shared" si="5"/>
        <v>24783</v>
      </c>
      <c r="I46" s="31">
        <f t="shared" si="5"/>
        <v>12656</v>
      </c>
      <c r="J46" s="31">
        <f t="shared" si="5"/>
        <v>4620</v>
      </c>
      <c r="K46" s="31">
        <f t="shared" si="5"/>
        <v>1519</v>
      </c>
      <c r="L46" s="31">
        <f t="shared" si="5"/>
        <v>897</v>
      </c>
      <c r="M46" s="31">
        <f>SUM(C46:L46)</f>
        <v>181736</v>
      </c>
      <c r="N46" s="65">
        <f>M46/M46*100</f>
        <v>100</v>
      </c>
      <c r="P46" s="56"/>
      <c r="Q46" s="6" t="s">
        <v>75</v>
      </c>
      <c r="R46" s="31">
        <v>4.34</v>
      </c>
      <c r="S46" s="31">
        <v>19.091</v>
      </c>
      <c r="T46" s="31">
        <v>36.582</v>
      </c>
      <c r="U46" s="31">
        <v>41.093</v>
      </c>
      <c r="V46" s="31">
        <v>36.155</v>
      </c>
      <c r="W46" s="31">
        <v>24.783</v>
      </c>
      <c r="X46" s="31">
        <v>12.656</v>
      </c>
      <c r="Y46" s="31">
        <v>6.139</v>
      </c>
      <c r="Z46" s="31">
        <v>0.897</v>
      </c>
      <c r="AA46" s="31">
        <v>181.736</v>
      </c>
      <c r="AB46" s="65">
        <v>100</v>
      </c>
    </row>
    <row r="47" spans="1:28" ht="7.5" customHeight="1">
      <c r="A47" s="56"/>
      <c r="B47" s="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65"/>
      <c r="P47" s="56"/>
      <c r="Q47" s="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65"/>
    </row>
    <row r="48" spans="1:28" ht="15.75">
      <c r="A48" s="56" t="s">
        <v>18</v>
      </c>
      <c r="B48" s="6" t="s">
        <v>78</v>
      </c>
      <c r="C48" s="31">
        <v>522</v>
      </c>
      <c r="D48" s="31">
        <v>2484</v>
      </c>
      <c r="E48" s="31">
        <v>5556</v>
      </c>
      <c r="F48" s="31">
        <v>9478</v>
      </c>
      <c r="G48" s="31">
        <v>10688</v>
      </c>
      <c r="H48" s="31">
        <v>9392</v>
      </c>
      <c r="I48" s="31">
        <v>4702</v>
      </c>
      <c r="J48" s="31">
        <v>1656</v>
      </c>
      <c r="K48" s="31">
        <v>229</v>
      </c>
      <c r="L48" s="31">
        <v>60</v>
      </c>
      <c r="M48" s="31">
        <f>SUM(C48:L48)</f>
        <v>44767</v>
      </c>
      <c r="N48" s="65">
        <f>M48/M53*100</f>
        <v>32.09264981038475</v>
      </c>
      <c r="P48" s="56" t="s">
        <v>18</v>
      </c>
      <c r="Q48" s="6" t="s">
        <v>78</v>
      </c>
      <c r="R48" s="31">
        <v>0.522</v>
      </c>
      <c r="S48" s="31">
        <v>2.484</v>
      </c>
      <c r="T48" s="31">
        <v>5.556</v>
      </c>
      <c r="U48" s="31">
        <v>9.478</v>
      </c>
      <c r="V48" s="31">
        <v>10.688</v>
      </c>
      <c r="W48" s="31">
        <v>9.392</v>
      </c>
      <c r="X48" s="31">
        <v>4.702</v>
      </c>
      <c r="Y48" s="31">
        <v>1.885</v>
      </c>
      <c r="Z48" s="31">
        <v>0.06</v>
      </c>
      <c r="AA48" s="31">
        <v>44.767</v>
      </c>
      <c r="AB48" s="65">
        <v>32.09264981038475</v>
      </c>
    </row>
    <row r="49" spans="1:28" ht="15.75">
      <c r="A49" s="56"/>
      <c r="B49" s="6" t="s">
        <v>79</v>
      </c>
      <c r="C49" s="31">
        <v>1518</v>
      </c>
      <c r="D49" s="31">
        <v>7203</v>
      </c>
      <c r="E49" s="31">
        <v>14281</v>
      </c>
      <c r="F49" s="31">
        <v>19368</v>
      </c>
      <c r="G49" s="31">
        <v>17580</v>
      </c>
      <c r="H49" s="31">
        <v>10713</v>
      </c>
      <c r="I49" s="31">
        <v>5666</v>
      </c>
      <c r="J49" s="31">
        <v>2103</v>
      </c>
      <c r="K49" s="31">
        <v>585</v>
      </c>
      <c r="L49" s="31">
        <v>376</v>
      </c>
      <c r="M49" s="31">
        <f>SUM(C49:L49)</f>
        <v>79393</v>
      </c>
      <c r="N49" s="65">
        <f>M49/M53*100</f>
        <v>56.91540077279863</v>
      </c>
      <c r="P49" s="56"/>
      <c r="Q49" s="6" t="s">
        <v>79</v>
      </c>
      <c r="R49" s="31">
        <v>1.518</v>
      </c>
      <c r="S49" s="31">
        <v>7.203</v>
      </c>
      <c r="T49" s="31">
        <v>14.281</v>
      </c>
      <c r="U49" s="31">
        <v>19.368</v>
      </c>
      <c r="V49" s="31">
        <v>17.58</v>
      </c>
      <c r="W49" s="31">
        <v>10.713</v>
      </c>
      <c r="X49" s="31">
        <v>5.666</v>
      </c>
      <c r="Y49" s="31">
        <v>2.688</v>
      </c>
      <c r="Z49" s="31">
        <v>0.376</v>
      </c>
      <c r="AA49" s="31">
        <v>79.393</v>
      </c>
      <c r="AB49" s="65">
        <v>56.91540077279863</v>
      </c>
    </row>
    <row r="50" spans="1:28" ht="15.75">
      <c r="A50" s="56"/>
      <c r="B50" s="6" t="s">
        <v>80</v>
      </c>
      <c r="C50" s="31">
        <v>721</v>
      </c>
      <c r="D50" s="31">
        <v>2274</v>
      </c>
      <c r="E50" s="31">
        <v>3216</v>
      </c>
      <c r="F50" s="31">
        <v>2915</v>
      </c>
      <c r="G50" s="31">
        <v>1840</v>
      </c>
      <c r="H50" s="31">
        <v>903</v>
      </c>
      <c r="I50" s="31">
        <v>344</v>
      </c>
      <c r="J50" s="31">
        <v>143</v>
      </c>
      <c r="K50" s="31">
        <v>32</v>
      </c>
      <c r="L50" s="31"/>
      <c r="M50" s="31">
        <f>SUM(C50:L50)</f>
        <v>12388</v>
      </c>
      <c r="N50" s="65">
        <f>M50/M53*100</f>
        <v>8.880732366498677</v>
      </c>
      <c r="P50" s="56"/>
      <c r="Q50" s="6" t="s">
        <v>80</v>
      </c>
      <c r="R50" s="31">
        <v>0.721</v>
      </c>
      <c r="S50" s="31">
        <v>2.274</v>
      </c>
      <c r="T50" s="31">
        <v>3.216</v>
      </c>
      <c r="U50" s="31">
        <v>2.915</v>
      </c>
      <c r="V50" s="31">
        <v>1.84</v>
      </c>
      <c r="W50" s="31">
        <v>0.903</v>
      </c>
      <c r="X50" s="31">
        <v>0.344</v>
      </c>
      <c r="Y50" s="31">
        <v>0.175</v>
      </c>
      <c r="Z50" s="31"/>
      <c r="AA50" s="31">
        <v>12.388</v>
      </c>
      <c r="AB50" s="65">
        <v>8.880732366498677</v>
      </c>
    </row>
    <row r="51" spans="1:28" ht="15.75">
      <c r="A51" s="56"/>
      <c r="B51" s="6" t="s">
        <v>90</v>
      </c>
      <c r="C51" s="31">
        <v>100</v>
      </c>
      <c r="D51" s="31">
        <v>141</v>
      </c>
      <c r="E51" s="31">
        <v>215</v>
      </c>
      <c r="F51" s="31">
        <v>167</v>
      </c>
      <c r="G51" s="31">
        <v>222</v>
      </c>
      <c r="H51" s="31">
        <v>159</v>
      </c>
      <c r="I51" s="31">
        <v>129</v>
      </c>
      <c r="J51" s="31">
        <v>17</v>
      </c>
      <c r="K51" s="31">
        <v>60</v>
      </c>
      <c r="L51" s="31"/>
      <c r="M51" s="31">
        <f>SUM(C51:L51)</f>
        <v>1210</v>
      </c>
      <c r="N51" s="65">
        <f>M51/M53*100</f>
        <v>0.8674270393496448</v>
      </c>
      <c r="P51" s="56"/>
      <c r="Q51" s="6" t="s">
        <v>90</v>
      </c>
      <c r="R51" s="31">
        <v>0.1</v>
      </c>
      <c r="S51" s="31">
        <v>0.141</v>
      </c>
      <c r="T51" s="31">
        <v>0.215</v>
      </c>
      <c r="U51" s="31">
        <v>0.167</v>
      </c>
      <c r="V51" s="31">
        <v>0.222</v>
      </c>
      <c r="W51" s="31">
        <v>0.159</v>
      </c>
      <c r="X51" s="31">
        <v>0.129</v>
      </c>
      <c r="Y51" s="31">
        <v>0.077</v>
      </c>
      <c r="Z51" s="31"/>
      <c r="AA51" s="31">
        <v>1.21</v>
      </c>
      <c r="AB51" s="65">
        <v>0.8674270393496448</v>
      </c>
    </row>
    <row r="52" spans="1:28" ht="15.75">
      <c r="A52" s="56"/>
      <c r="B52" s="6" t="s">
        <v>81</v>
      </c>
      <c r="C52" s="31">
        <v>292</v>
      </c>
      <c r="D52" s="31">
        <v>554</v>
      </c>
      <c r="E52" s="31">
        <v>348</v>
      </c>
      <c r="F52" s="31">
        <v>252</v>
      </c>
      <c r="G52" s="31">
        <v>171</v>
      </c>
      <c r="H52" s="31">
        <v>77</v>
      </c>
      <c r="I52" s="31">
        <v>41</v>
      </c>
      <c r="J52" s="31"/>
      <c r="K52" s="31"/>
      <c r="L52" s="31"/>
      <c r="M52" s="31">
        <f>SUM(C52:L52)</f>
        <v>1735</v>
      </c>
      <c r="N52" s="65">
        <f>M52/M53*100</f>
        <v>1.2437900109682922</v>
      </c>
      <c r="P52" s="56"/>
      <c r="Q52" s="6" t="s">
        <v>81</v>
      </c>
      <c r="R52" s="31">
        <v>0.292</v>
      </c>
      <c r="S52" s="31">
        <v>0.554</v>
      </c>
      <c r="T52" s="31">
        <v>0.348</v>
      </c>
      <c r="U52" s="31">
        <v>0.252</v>
      </c>
      <c r="V52" s="31">
        <v>0.171</v>
      </c>
      <c r="W52" s="31">
        <v>0.077</v>
      </c>
      <c r="X52" s="31">
        <v>0.041</v>
      </c>
      <c r="Y52" s="31"/>
      <c r="Z52" s="31"/>
      <c r="AA52" s="31">
        <v>1.735</v>
      </c>
      <c r="AB52" s="65">
        <v>1.2437900109682922</v>
      </c>
    </row>
    <row r="53" spans="1:28" ht="16.5" thickBot="1">
      <c r="A53" s="57"/>
      <c r="B53" s="7" t="s">
        <v>75</v>
      </c>
      <c r="C53" s="58">
        <f>SUM(C48:C52)</f>
        <v>3153</v>
      </c>
      <c r="D53" s="58">
        <f aca="true" t="shared" si="6" ref="D53:L53">SUM(D48:D52)</f>
        <v>12656</v>
      </c>
      <c r="E53" s="58">
        <f t="shared" si="6"/>
        <v>23616</v>
      </c>
      <c r="F53" s="58">
        <f t="shared" si="6"/>
        <v>32180</v>
      </c>
      <c r="G53" s="58">
        <f t="shared" si="6"/>
        <v>30501</v>
      </c>
      <c r="H53" s="58">
        <f t="shared" si="6"/>
        <v>21244</v>
      </c>
      <c r="I53" s="58">
        <f t="shared" si="6"/>
        <v>10882</v>
      </c>
      <c r="J53" s="58">
        <f t="shared" si="6"/>
        <v>3919</v>
      </c>
      <c r="K53" s="58">
        <f t="shared" si="6"/>
        <v>906</v>
      </c>
      <c r="L53" s="58">
        <f t="shared" si="6"/>
        <v>436</v>
      </c>
      <c r="M53" s="58">
        <f>SUM(C53:L53)</f>
        <v>139493</v>
      </c>
      <c r="N53" s="64">
        <f>M53/M53*100</f>
        <v>100</v>
      </c>
      <c r="P53" s="57"/>
      <c r="Q53" s="7" t="s">
        <v>75</v>
      </c>
      <c r="R53" s="58">
        <v>3.153</v>
      </c>
      <c r="S53" s="58">
        <v>12.656</v>
      </c>
      <c r="T53" s="58">
        <v>23.616</v>
      </c>
      <c r="U53" s="58">
        <v>32.18</v>
      </c>
      <c r="V53" s="58">
        <v>30.501</v>
      </c>
      <c r="W53" s="58">
        <v>21.244</v>
      </c>
      <c r="X53" s="58">
        <v>10.882</v>
      </c>
      <c r="Y53" s="58">
        <v>4.825</v>
      </c>
      <c r="Z53" s="58">
        <v>0.436</v>
      </c>
      <c r="AA53" s="58">
        <v>139.493</v>
      </c>
      <c r="AB53" s="64">
        <v>100</v>
      </c>
    </row>
    <row r="54" spans="1:28" ht="15.75">
      <c r="A54" s="4"/>
      <c r="B54" s="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  <c r="P54" s="4"/>
      <c r="Q54" s="4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</row>
    <row r="55" spans="1:28" ht="15.75">
      <c r="A55" s="4"/>
      <c r="B55" s="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  <c r="P55" s="4"/>
      <c r="Q55" s="4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</row>
    <row r="56" spans="1:28" ht="15.75">
      <c r="A56" s="2" t="s">
        <v>83</v>
      </c>
      <c r="B56" s="21" t="s">
        <v>84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P56" s="2" t="s">
        <v>83</v>
      </c>
      <c r="Q56" s="21" t="s">
        <v>62</v>
      </c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/>
    </row>
    <row r="57" spans="1:28" ht="15.75">
      <c r="A57" s="2"/>
      <c r="B57" s="53" t="s">
        <v>85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  <c r="P57" s="2"/>
      <c r="Q57" s="53" t="s">
        <v>86</v>
      </c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2"/>
    </row>
    <row r="58" spans="1:28" ht="16.5" thickBot="1">
      <c r="A58" s="18"/>
      <c r="B58" s="1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P58" s="18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5.75">
      <c r="A59" s="54" t="s">
        <v>63</v>
      </c>
      <c r="B59" s="5" t="s">
        <v>64</v>
      </c>
      <c r="C59" s="55" t="s">
        <v>65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62"/>
      <c r="P59" s="54" t="s">
        <v>63</v>
      </c>
      <c r="Q59" s="5" t="s">
        <v>64</v>
      </c>
      <c r="R59" s="55" t="s">
        <v>65</v>
      </c>
      <c r="S59" s="55"/>
      <c r="T59" s="55"/>
      <c r="U59" s="55"/>
      <c r="V59" s="55"/>
      <c r="W59" s="55"/>
      <c r="X59" s="55"/>
      <c r="Y59" s="55"/>
      <c r="Z59" s="55"/>
      <c r="AA59" s="55"/>
      <c r="AB59" s="62"/>
    </row>
    <row r="60" spans="1:28" ht="15.75">
      <c r="A60" s="56"/>
      <c r="B60" s="6"/>
      <c r="C60" s="60" t="s">
        <v>66</v>
      </c>
      <c r="D60" s="60" t="s">
        <v>67</v>
      </c>
      <c r="E60" s="60" t="s">
        <v>68</v>
      </c>
      <c r="F60" s="60" t="s">
        <v>69</v>
      </c>
      <c r="G60" s="60" t="s">
        <v>70</v>
      </c>
      <c r="H60" s="60" t="s">
        <v>71</v>
      </c>
      <c r="I60" s="60" t="s">
        <v>72</v>
      </c>
      <c r="J60" s="60" t="s">
        <v>73</v>
      </c>
      <c r="K60" s="60"/>
      <c r="L60" s="60" t="s">
        <v>74</v>
      </c>
      <c r="M60" s="61" t="s">
        <v>75</v>
      </c>
      <c r="N60" s="63" t="s">
        <v>77</v>
      </c>
      <c r="P60" s="56"/>
      <c r="Q60" s="6"/>
      <c r="R60" s="60" t="s">
        <v>66</v>
      </c>
      <c r="S60" s="60" t="s">
        <v>67</v>
      </c>
      <c r="T60" s="60" t="s">
        <v>68</v>
      </c>
      <c r="U60" s="60" t="s">
        <v>69</v>
      </c>
      <c r="V60" s="60" t="s">
        <v>70</v>
      </c>
      <c r="W60" s="60" t="s">
        <v>71</v>
      </c>
      <c r="X60" s="60" t="s">
        <v>72</v>
      </c>
      <c r="Y60" s="60" t="s">
        <v>73</v>
      </c>
      <c r="Z60" s="60" t="s">
        <v>74</v>
      </c>
      <c r="AA60" s="61" t="s">
        <v>75</v>
      </c>
      <c r="AB60" s="63" t="s">
        <v>75</v>
      </c>
    </row>
    <row r="61" spans="1:28" ht="16.5" thickBot="1">
      <c r="A61" s="57"/>
      <c r="B61" s="7"/>
      <c r="C61" s="59"/>
      <c r="D61" s="59" t="s">
        <v>76</v>
      </c>
      <c r="E61" s="58"/>
      <c r="F61" s="58"/>
      <c r="G61" s="58"/>
      <c r="H61" s="58"/>
      <c r="I61" s="58"/>
      <c r="J61" s="58"/>
      <c r="K61" s="58"/>
      <c r="L61" s="58"/>
      <c r="M61" s="58"/>
      <c r="N61" s="64"/>
      <c r="P61" s="57"/>
      <c r="Q61" s="7"/>
      <c r="R61" s="59"/>
      <c r="S61" s="59" t="s">
        <v>76</v>
      </c>
      <c r="T61" s="58"/>
      <c r="U61" s="58"/>
      <c r="V61" s="58"/>
      <c r="W61" s="58"/>
      <c r="X61" s="58"/>
      <c r="Y61" s="58"/>
      <c r="Z61" s="58"/>
      <c r="AA61" s="58"/>
      <c r="AB61" s="64" t="s">
        <v>77</v>
      </c>
    </row>
    <row r="62" spans="1:28" ht="15.75">
      <c r="A62" s="56" t="s">
        <v>19</v>
      </c>
      <c r="B62" s="6" t="s">
        <v>78</v>
      </c>
      <c r="C62" s="31">
        <v>165</v>
      </c>
      <c r="D62" s="31">
        <v>1034</v>
      </c>
      <c r="E62" s="31">
        <v>2742</v>
      </c>
      <c r="F62" s="31">
        <v>4970</v>
      </c>
      <c r="G62" s="31">
        <v>6354</v>
      </c>
      <c r="H62" s="31">
        <v>5904</v>
      </c>
      <c r="I62" s="31">
        <v>3923</v>
      </c>
      <c r="J62" s="31">
        <v>1637</v>
      </c>
      <c r="K62" s="31">
        <v>807</v>
      </c>
      <c r="L62" s="31">
        <v>553</v>
      </c>
      <c r="M62" s="31">
        <f>SUM(C62:L62)</f>
        <v>28089</v>
      </c>
      <c r="N62" s="65">
        <f>M62/M68*100</f>
        <v>42.461301245616156</v>
      </c>
      <c r="P62" s="56" t="s">
        <v>19</v>
      </c>
      <c r="Q62" s="6" t="s">
        <v>78</v>
      </c>
      <c r="R62" s="31">
        <v>0.165</v>
      </c>
      <c r="S62" s="31">
        <v>1.034</v>
      </c>
      <c r="T62" s="31">
        <v>2.742</v>
      </c>
      <c r="U62" s="31">
        <v>4.97</v>
      </c>
      <c r="V62" s="31">
        <v>6.354</v>
      </c>
      <c r="W62" s="31">
        <v>5.904</v>
      </c>
      <c r="X62" s="31">
        <v>3.923</v>
      </c>
      <c r="Y62" s="31">
        <v>2.444</v>
      </c>
      <c r="Z62" s="31">
        <v>0.553</v>
      </c>
      <c r="AA62" s="31">
        <v>28.089</v>
      </c>
      <c r="AB62" s="65">
        <v>42.461301245616156</v>
      </c>
    </row>
    <row r="63" spans="1:28" ht="15.75">
      <c r="A63" s="56"/>
      <c r="B63" s="6" t="s">
        <v>79</v>
      </c>
      <c r="C63" s="31">
        <v>654</v>
      </c>
      <c r="D63" s="31">
        <v>2737</v>
      </c>
      <c r="E63" s="31">
        <v>5441</v>
      </c>
      <c r="F63" s="31">
        <v>7250</v>
      </c>
      <c r="G63" s="31">
        <v>6359</v>
      </c>
      <c r="H63" s="31">
        <v>3848</v>
      </c>
      <c r="I63" s="31">
        <v>1946</v>
      </c>
      <c r="J63" s="31">
        <v>754</v>
      </c>
      <c r="K63" s="31">
        <v>160</v>
      </c>
      <c r="L63" s="31">
        <v>45</v>
      </c>
      <c r="M63" s="31">
        <f aca="true" t="shared" si="7" ref="M63:M75">SUM(C63:L63)</f>
        <v>29194</v>
      </c>
      <c r="N63" s="65">
        <f>M63/M68*100</f>
        <v>44.13169669851252</v>
      </c>
      <c r="P63" s="56"/>
      <c r="Q63" s="6" t="s">
        <v>79</v>
      </c>
      <c r="R63" s="31">
        <v>0.654</v>
      </c>
      <c r="S63" s="31">
        <v>2.737</v>
      </c>
      <c r="T63" s="31">
        <v>5.441</v>
      </c>
      <c r="U63" s="31">
        <v>7.25</v>
      </c>
      <c r="V63" s="31">
        <v>6.359</v>
      </c>
      <c r="W63" s="31">
        <v>3.848</v>
      </c>
      <c r="X63" s="31">
        <v>1.946</v>
      </c>
      <c r="Y63" s="31">
        <v>0.914</v>
      </c>
      <c r="Z63" s="31">
        <v>0.045</v>
      </c>
      <c r="AA63" s="31">
        <v>29.194</v>
      </c>
      <c r="AB63" s="65">
        <v>44.13169669851252</v>
      </c>
    </row>
    <row r="64" spans="1:28" ht="15.75">
      <c r="A64" s="56"/>
      <c r="B64" s="6" t="s">
        <v>80</v>
      </c>
      <c r="C64" s="31">
        <v>338</v>
      </c>
      <c r="D64" s="31">
        <v>1111</v>
      </c>
      <c r="E64" s="31">
        <v>1819</v>
      </c>
      <c r="F64" s="31">
        <v>1761</v>
      </c>
      <c r="G64" s="31">
        <v>920</v>
      </c>
      <c r="H64" s="31">
        <v>570</v>
      </c>
      <c r="I64" s="31">
        <v>214</v>
      </c>
      <c r="J64" s="31">
        <v>76</v>
      </c>
      <c r="K64" s="31">
        <v>24</v>
      </c>
      <c r="L64" s="31">
        <v>31</v>
      </c>
      <c r="M64" s="31">
        <f t="shared" si="7"/>
        <v>6864</v>
      </c>
      <c r="N64" s="65">
        <f>M64/M68*100</f>
        <v>10.376103519167977</v>
      </c>
      <c r="P64" s="56"/>
      <c r="Q64" s="6" t="s">
        <v>80</v>
      </c>
      <c r="R64" s="31">
        <v>0.338</v>
      </c>
      <c r="S64" s="31">
        <v>1.111</v>
      </c>
      <c r="T64" s="31">
        <v>1.819</v>
      </c>
      <c r="U64" s="31">
        <v>1.761</v>
      </c>
      <c r="V64" s="31">
        <v>0.92</v>
      </c>
      <c r="W64" s="31">
        <v>0.57</v>
      </c>
      <c r="X64" s="31">
        <v>0.214</v>
      </c>
      <c r="Y64" s="31">
        <v>0.1</v>
      </c>
      <c r="Z64" s="31">
        <v>0.031</v>
      </c>
      <c r="AA64" s="31">
        <v>6.864</v>
      </c>
      <c r="AB64" s="65">
        <v>10.376103519167977</v>
      </c>
    </row>
    <row r="65" spans="1:28" ht="15.75">
      <c r="A65" s="56"/>
      <c r="B65" s="6" t="s">
        <v>91</v>
      </c>
      <c r="C65" s="31">
        <v>2</v>
      </c>
      <c r="D65" s="31">
        <v>4</v>
      </c>
      <c r="E65" s="31">
        <v>5</v>
      </c>
      <c r="F65" s="31">
        <v>10</v>
      </c>
      <c r="G65" s="31">
        <v>3</v>
      </c>
      <c r="H65" s="31">
        <v>10</v>
      </c>
      <c r="I65" s="31">
        <v>7</v>
      </c>
      <c r="J65" s="31"/>
      <c r="K65" s="31"/>
      <c r="L65" s="31">
        <v>21</v>
      </c>
      <c r="M65" s="31">
        <f t="shared" si="7"/>
        <v>62</v>
      </c>
      <c r="N65" s="65">
        <f>M65/M68*100</f>
        <v>0.09372354577337041</v>
      </c>
      <c r="P65" s="56"/>
      <c r="Q65" s="6" t="s">
        <v>91</v>
      </c>
      <c r="R65" s="31">
        <v>0.002</v>
      </c>
      <c r="S65" s="31">
        <v>0.004</v>
      </c>
      <c r="T65" s="31">
        <v>0.005</v>
      </c>
      <c r="U65" s="31">
        <v>0.01</v>
      </c>
      <c r="V65" s="31">
        <v>0.003</v>
      </c>
      <c r="W65" s="31">
        <v>0.01</v>
      </c>
      <c r="X65" s="31">
        <v>0.007</v>
      </c>
      <c r="Y65" s="31"/>
      <c r="Z65" s="31">
        <v>0.021</v>
      </c>
      <c r="AA65" s="31">
        <v>0.062</v>
      </c>
      <c r="AB65" s="65">
        <v>0.09372354577337041</v>
      </c>
    </row>
    <row r="66" spans="1:28" ht="15.75">
      <c r="A66" s="56"/>
      <c r="B66" s="6" t="s">
        <v>90</v>
      </c>
      <c r="C66" s="31">
        <v>57</v>
      </c>
      <c r="D66" s="31">
        <v>109</v>
      </c>
      <c r="E66" s="31">
        <v>167</v>
      </c>
      <c r="F66" s="31">
        <v>160</v>
      </c>
      <c r="G66" s="31">
        <v>140</v>
      </c>
      <c r="H66" s="31">
        <v>89</v>
      </c>
      <c r="I66" s="31">
        <v>34</v>
      </c>
      <c r="J66" s="31">
        <v>36</v>
      </c>
      <c r="K66" s="31"/>
      <c r="L66" s="31"/>
      <c r="M66" s="31">
        <f t="shared" si="7"/>
        <v>792</v>
      </c>
      <c r="N66" s="65">
        <f>M66/M68*100</f>
        <v>1.1972427137501511</v>
      </c>
      <c r="P66" s="56"/>
      <c r="Q66" s="6" t="s">
        <v>90</v>
      </c>
      <c r="R66" s="31">
        <v>0.057</v>
      </c>
      <c r="S66" s="31">
        <v>0.109</v>
      </c>
      <c r="T66" s="31">
        <v>0.167</v>
      </c>
      <c r="U66" s="31">
        <v>0.16</v>
      </c>
      <c r="V66" s="31">
        <v>0.14</v>
      </c>
      <c r="W66" s="31">
        <v>0.089</v>
      </c>
      <c r="X66" s="31">
        <v>0.034</v>
      </c>
      <c r="Y66" s="31">
        <v>0.036</v>
      </c>
      <c r="Z66" s="31"/>
      <c r="AA66" s="31">
        <v>0.792</v>
      </c>
      <c r="AB66" s="65">
        <v>1.1972427137501511</v>
      </c>
    </row>
    <row r="67" spans="1:28" ht="15.75">
      <c r="A67" s="56"/>
      <c r="B67" s="6" t="s">
        <v>81</v>
      </c>
      <c r="C67" s="31">
        <v>139</v>
      </c>
      <c r="D67" s="31">
        <v>275</v>
      </c>
      <c r="E67" s="31">
        <v>207</v>
      </c>
      <c r="F67" s="31">
        <v>239</v>
      </c>
      <c r="G67" s="31">
        <v>135</v>
      </c>
      <c r="H67" s="31">
        <v>38</v>
      </c>
      <c r="I67" s="31">
        <v>58</v>
      </c>
      <c r="J67" s="31">
        <v>60</v>
      </c>
      <c r="K67" s="31"/>
      <c r="L67" s="31"/>
      <c r="M67" s="31">
        <f t="shared" si="7"/>
        <v>1151</v>
      </c>
      <c r="N67" s="65">
        <f>M67/M68*100</f>
        <v>1.7399322771798282</v>
      </c>
      <c r="P67" s="56"/>
      <c r="Q67" s="6" t="s">
        <v>81</v>
      </c>
      <c r="R67" s="31">
        <v>0.139</v>
      </c>
      <c r="S67" s="31">
        <v>0.275</v>
      </c>
      <c r="T67" s="31">
        <v>0.207</v>
      </c>
      <c r="U67" s="31">
        <v>0.239</v>
      </c>
      <c r="V67" s="31">
        <v>0.135</v>
      </c>
      <c r="W67" s="31">
        <v>0.038</v>
      </c>
      <c r="X67" s="31">
        <v>0.058</v>
      </c>
      <c r="Y67" s="31">
        <v>0.06</v>
      </c>
      <c r="Z67" s="31"/>
      <c r="AA67" s="31">
        <v>1.151</v>
      </c>
      <c r="AB67" s="65">
        <v>1.7399322771798282</v>
      </c>
    </row>
    <row r="68" spans="1:28" ht="15.75">
      <c r="A68" s="56"/>
      <c r="B68" s="6" t="s">
        <v>75</v>
      </c>
      <c r="C68" s="31">
        <f>SUM(C62:C67)</f>
        <v>1355</v>
      </c>
      <c r="D68" s="31">
        <f aca="true" t="shared" si="8" ref="D68:L68">SUM(D62:D67)</f>
        <v>5270</v>
      </c>
      <c r="E68" s="31">
        <f t="shared" si="8"/>
        <v>10381</v>
      </c>
      <c r="F68" s="31">
        <f t="shared" si="8"/>
        <v>14390</v>
      </c>
      <c r="G68" s="31">
        <f t="shared" si="8"/>
        <v>13911</v>
      </c>
      <c r="H68" s="31">
        <f t="shared" si="8"/>
        <v>10459</v>
      </c>
      <c r="I68" s="31">
        <f t="shared" si="8"/>
        <v>6182</v>
      </c>
      <c r="J68" s="31">
        <f t="shared" si="8"/>
        <v>2563</v>
      </c>
      <c r="K68" s="31">
        <f t="shared" si="8"/>
        <v>991</v>
      </c>
      <c r="L68" s="31">
        <f t="shared" si="8"/>
        <v>650</v>
      </c>
      <c r="M68" s="31">
        <f t="shared" si="7"/>
        <v>66152</v>
      </c>
      <c r="N68" s="65">
        <f>M68/M68*100</f>
        <v>100</v>
      </c>
      <c r="P68" s="56"/>
      <c r="Q68" s="6" t="s">
        <v>75</v>
      </c>
      <c r="R68" s="31">
        <v>1.355</v>
      </c>
      <c r="S68" s="31">
        <v>5.27</v>
      </c>
      <c r="T68" s="31">
        <v>10.381</v>
      </c>
      <c r="U68" s="31">
        <v>14.39</v>
      </c>
      <c r="V68" s="31">
        <v>13.911</v>
      </c>
      <c r="W68" s="31">
        <v>10.459</v>
      </c>
      <c r="X68" s="31">
        <v>6.182</v>
      </c>
      <c r="Y68" s="31">
        <v>3.5540000000000003</v>
      </c>
      <c r="Z68" s="31">
        <v>0.65</v>
      </c>
      <c r="AA68" s="31">
        <v>66.152</v>
      </c>
      <c r="AB68" s="65">
        <v>100</v>
      </c>
    </row>
    <row r="69" spans="1:28" ht="7.5" customHeight="1">
      <c r="A69" s="5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5"/>
      <c r="P69" s="56"/>
      <c r="Q69" s="6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65"/>
    </row>
    <row r="70" spans="1:28" ht="15.75">
      <c r="A70" s="56" t="s">
        <v>20</v>
      </c>
      <c r="B70" s="6" t="s">
        <v>78</v>
      </c>
      <c r="C70" s="31">
        <v>200</v>
      </c>
      <c r="D70" s="31">
        <v>916</v>
      </c>
      <c r="E70" s="31">
        <v>2554</v>
      </c>
      <c r="F70" s="31">
        <v>3941</v>
      </c>
      <c r="G70" s="31">
        <v>4897</v>
      </c>
      <c r="H70" s="31">
        <v>4316</v>
      </c>
      <c r="I70" s="31">
        <v>2792</v>
      </c>
      <c r="J70" s="31">
        <v>1411</v>
      </c>
      <c r="K70" s="31">
        <v>365</v>
      </c>
      <c r="L70" s="31">
        <v>126</v>
      </c>
      <c r="M70" s="31">
        <f t="shared" si="7"/>
        <v>21518</v>
      </c>
      <c r="N70" s="65">
        <f>M70/M77*100</f>
        <v>44.14944910646505</v>
      </c>
      <c r="P70" s="56" t="s">
        <v>20</v>
      </c>
      <c r="Q70" s="6" t="s">
        <v>78</v>
      </c>
      <c r="R70" s="31">
        <v>0.2</v>
      </c>
      <c r="S70" s="31">
        <v>0.916</v>
      </c>
      <c r="T70" s="31">
        <v>2.554</v>
      </c>
      <c r="U70" s="31">
        <v>3.941</v>
      </c>
      <c r="V70" s="31">
        <v>4.897</v>
      </c>
      <c r="W70" s="31">
        <v>4.316</v>
      </c>
      <c r="X70" s="31">
        <v>2.792</v>
      </c>
      <c r="Y70" s="31">
        <v>1.776</v>
      </c>
      <c r="Z70" s="31">
        <v>0.126</v>
      </c>
      <c r="AA70" s="31">
        <v>21.518</v>
      </c>
      <c r="AB70" s="65">
        <v>44.14944910646505</v>
      </c>
    </row>
    <row r="71" spans="1:28" ht="15.75">
      <c r="A71" s="56"/>
      <c r="B71" s="6" t="s">
        <v>79</v>
      </c>
      <c r="C71" s="31">
        <v>428</v>
      </c>
      <c r="D71" s="31">
        <v>1937</v>
      </c>
      <c r="E71" s="31">
        <v>3568</v>
      </c>
      <c r="F71" s="31">
        <v>5111</v>
      </c>
      <c r="G71" s="31">
        <v>4800</v>
      </c>
      <c r="H71" s="31">
        <v>3222</v>
      </c>
      <c r="I71" s="31">
        <v>1284</v>
      </c>
      <c r="J71" s="31">
        <v>405</v>
      </c>
      <c r="K71" s="31">
        <v>142</v>
      </c>
      <c r="L71" s="31">
        <v>67</v>
      </c>
      <c r="M71" s="31">
        <f t="shared" si="7"/>
        <v>20964</v>
      </c>
      <c r="N71" s="65">
        <f>M71/M77*100</f>
        <v>43.012782371406885</v>
      </c>
      <c r="P71" s="56"/>
      <c r="Q71" s="6" t="s">
        <v>79</v>
      </c>
      <c r="R71" s="31">
        <v>0.428</v>
      </c>
      <c r="S71" s="31">
        <v>1.937</v>
      </c>
      <c r="T71" s="31">
        <v>3.568</v>
      </c>
      <c r="U71" s="31">
        <v>5.111</v>
      </c>
      <c r="V71" s="31">
        <v>4.8</v>
      </c>
      <c r="W71" s="31">
        <v>3.222</v>
      </c>
      <c r="X71" s="31">
        <v>1.284</v>
      </c>
      <c r="Y71" s="31">
        <v>0.547</v>
      </c>
      <c r="Z71" s="31">
        <v>0.067</v>
      </c>
      <c r="AA71" s="31">
        <v>20.964</v>
      </c>
      <c r="AB71" s="65">
        <v>43.012782371406885</v>
      </c>
    </row>
    <row r="72" spans="1:28" ht="15.75">
      <c r="A72" s="56"/>
      <c r="B72" s="6" t="s">
        <v>80</v>
      </c>
      <c r="C72" s="31">
        <v>238</v>
      </c>
      <c r="D72" s="31">
        <v>667</v>
      </c>
      <c r="E72" s="31">
        <v>1303</v>
      </c>
      <c r="F72" s="31">
        <v>1256</v>
      </c>
      <c r="G72" s="31">
        <v>814</v>
      </c>
      <c r="H72" s="31">
        <v>351</v>
      </c>
      <c r="I72" s="31">
        <v>140</v>
      </c>
      <c r="J72" s="31">
        <v>59</v>
      </c>
      <c r="K72" s="31"/>
      <c r="L72" s="31">
        <v>24</v>
      </c>
      <c r="M72" s="31">
        <f t="shared" si="7"/>
        <v>4852</v>
      </c>
      <c r="N72" s="65">
        <f>M72/M77*100</f>
        <v>9.955066784300048</v>
      </c>
      <c r="P72" s="56"/>
      <c r="Q72" s="6" t="s">
        <v>80</v>
      </c>
      <c r="R72" s="31">
        <v>0.238</v>
      </c>
      <c r="S72" s="31">
        <v>0.667</v>
      </c>
      <c r="T72" s="31">
        <v>1.303</v>
      </c>
      <c r="U72" s="31">
        <v>1.256</v>
      </c>
      <c r="V72" s="31">
        <v>0.814</v>
      </c>
      <c r="W72" s="31">
        <v>0.351</v>
      </c>
      <c r="X72" s="31">
        <v>0.14</v>
      </c>
      <c r="Y72" s="31">
        <v>0.059</v>
      </c>
      <c r="Z72" s="31">
        <v>0.024</v>
      </c>
      <c r="AA72" s="31">
        <v>4.852</v>
      </c>
      <c r="AB72" s="65">
        <v>9.955066784300048</v>
      </c>
    </row>
    <row r="73" spans="1:28" ht="15.75">
      <c r="A73" s="56"/>
      <c r="B73" s="6" t="s">
        <v>91</v>
      </c>
      <c r="C73" s="31">
        <v>2</v>
      </c>
      <c r="D73" s="31">
        <v>3</v>
      </c>
      <c r="E73" s="31">
        <v>7</v>
      </c>
      <c r="F73" s="31">
        <v>8</v>
      </c>
      <c r="G73" s="31">
        <v>15</v>
      </c>
      <c r="H73" s="31"/>
      <c r="I73" s="31"/>
      <c r="J73" s="31">
        <v>11</v>
      </c>
      <c r="K73" s="31">
        <v>14</v>
      </c>
      <c r="L73" s="31">
        <v>52</v>
      </c>
      <c r="M73" s="31">
        <f t="shared" si="7"/>
        <v>112</v>
      </c>
      <c r="N73" s="65">
        <f>M73/M77*100</f>
        <v>0.22979544102258972</v>
      </c>
      <c r="P73" s="56"/>
      <c r="Q73" s="6" t="s">
        <v>91</v>
      </c>
      <c r="R73" s="31">
        <v>0.002</v>
      </c>
      <c r="S73" s="31">
        <v>0.003</v>
      </c>
      <c r="T73" s="31">
        <v>0.007</v>
      </c>
      <c r="U73" s="31">
        <v>0.008</v>
      </c>
      <c r="V73" s="31">
        <v>0.015</v>
      </c>
      <c r="W73" s="31"/>
      <c r="X73" s="31"/>
      <c r="Y73" s="31">
        <v>0.025</v>
      </c>
      <c r="Z73" s="31">
        <v>0.052</v>
      </c>
      <c r="AA73" s="31">
        <v>0.112</v>
      </c>
      <c r="AB73" s="65">
        <v>0.22979544102258972</v>
      </c>
    </row>
    <row r="74" spans="1:28" ht="15.75">
      <c r="A74" s="56"/>
      <c r="B74" s="6" t="s">
        <v>90</v>
      </c>
      <c r="C74" s="31">
        <v>36</v>
      </c>
      <c r="D74" s="31">
        <v>94</v>
      </c>
      <c r="E74" s="31">
        <v>106</v>
      </c>
      <c r="F74" s="31">
        <v>120</v>
      </c>
      <c r="G74" s="31">
        <v>56</v>
      </c>
      <c r="H74" s="31">
        <v>35</v>
      </c>
      <c r="I74" s="31"/>
      <c r="J74" s="31"/>
      <c r="K74" s="31"/>
      <c r="L74" s="31"/>
      <c r="M74" s="31">
        <f t="shared" si="7"/>
        <v>447</v>
      </c>
      <c r="N74" s="65">
        <f>M74/M77*100</f>
        <v>0.9171300190812286</v>
      </c>
      <c r="P74" s="56"/>
      <c r="Q74" s="6" t="s">
        <v>90</v>
      </c>
      <c r="R74" s="31">
        <v>0.036</v>
      </c>
      <c r="S74" s="31">
        <v>0.094</v>
      </c>
      <c r="T74" s="31">
        <v>0.106</v>
      </c>
      <c r="U74" s="31">
        <v>0.12</v>
      </c>
      <c r="V74" s="31">
        <v>0.056</v>
      </c>
      <c r="W74" s="31">
        <v>0.035</v>
      </c>
      <c r="X74" s="31"/>
      <c r="Y74" s="31"/>
      <c r="Z74" s="31"/>
      <c r="AA74" s="31">
        <v>0.447</v>
      </c>
      <c r="AB74" s="65">
        <v>0.9171300190812286</v>
      </c>
    </row>
    <row r="75" spans="1:28" ht="15.75">
      <c r="A75" s="56"/>
      <c r="B75" s="6" t="s">
        <v>81</v>
      </c>
      <c r="C75" s="31">
        <v>53</v>
      </c>
      <c r="D75" s="31">
        <v>153</v>
      </c>
      <c r="E75" s="31">
        <v>210</v>
      </c>
      <c r="F75" s="31">
        <v>199</v>
      </c>
      <c r="G75" s="31">
        <v>113</v>
      </c>
      <c r="H75" s="31">
        <v>31</v>
      </c>
      <c r="I75" s="31"/>
      <c r="J75" s="31">
        <v>11</v>
      </c>
      <c r="K75" s="31">
        <v>23</v>
      </c>
      <c r="L75" s="31">
        <v>53</v>
      </c>
      <c r="M75" s="31">
        <f t="shared" si="7"/>
        <v>846</v>
      </c>
      <c r="N75" s="65">
        <f>M75/M77*100</f>
        <v>1.7357762777242043</v>
      </c>
      <c r="P75" s="56"/>
      <c r="Q75" s="6" t="s">
        <v>81</v>
      </c>
      <c r="R75" s="31">
        <v>0.053</v>
      </c>
      <c r="S75" s="31">
        <v>0.153</v>
      </c>
      <c r="T75" s="31">
        <v>0.21</v>
      </c>
      <c r="U75" s="31">
        <v>0.199</v>
      </c>
      <c r="V75" s="31">
        <v>0.113</v>
      </c>
      <c r="W75" s="31">
        <v>0.031</v>
      </c>
      <c r="X75" s="31"/>
      <c r="Y75" s="31">
        <v>0.034</v>
      </c>
      <c r="Z75" s="31">
        <v>0.053</v>
      </c>
      <c r="AA75" s="31">
        <v>0.846</v>
      </c>
      <c r="AB75" s="65">
        <v>1.7357762777242043</v>
      </c>
    </row>
    <row r="76" spans="1:28" ht="15.75">
      <c r="A76" s="56"/>
      <c r="B76" s="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5"/>
      <c r="P76" s="56"/>
      <c r="Q76" s="6" t="s">
        <v>75</v>
      </c>
      <c r="R76" s="31">
        <f>SUM(R70:R75)</f>
        <v>0.9570000000000001</v>
      </c>
      <c r="S76" s="31">
        <f aca="true" t="shared" si="9" ref="S76:AA76">SUM(S70:S75)</f>
        <v>3.7700000000000005</v>
      </c>
      <c r="T76" s="31">
        <f t="shared" si="9"/>
        <v>7.747999999999999</v>
      </c>
      <c r="U76" s="31">
        <f t="shared" si="9"/>
        <v>10.634999999999998</v>
      </c>
      <c r="V76" s="31">
        <f t="shared" si="9"/>
        <v>10.694999999999999</v>
      </c>
      <c r="W76" s="31">
        <f t="shared" si="9"/>
        <v>7.955</v>
      </c>
      <c r="X76" s="31">
        <f t="shared" si="9"/>
        <v>4.215999999999999</v>
      </c>
      <c r="Y76" s="31">
        <f t="shared" si="9"/>
        <v>2.441</v>
      </c>
      <c r="Z76" s="31">
        <f t="shared" si="9"/>
        <v>0.322</v>
      </c>
      <c r="AA76" s="31">
        <f t="shared" si="9"/>
        <v>48.739000000000004</v>
      </c>
      <c r="AB76" s="65">
        <v>100</v>
      </c>
    </row>
    <row r="77" spans="1:28" ht="7.5" customHeight="1">
      <c r="A77" s="56"/>
      <c r="B77" s="6" t="s">
        <v>75</v>
      </c>
      <c r="C77" s="31">
        <f>SUM(C70:C75)</f>
        <v>957</v>
      </c>
      <c r="D77" s="31">
        <f aca="true" t="shared" si="10" ref="D77:L77">SUM(D70:D75)</f>
        <v>3770</v>
      </c>
      <c r="E77" s="31">
        <f t="shared" si="10"/>
        <v>7748</v>
      </c>
      <c r="F77" s="31">
        <f t="shared" si="10"/>
        <v>10635</v>
      </c>
      <c r="G77" s="31">
        <f t="shared" si="10"/>
        <v>10695</v>
      </c>
      <c r="H77" s="31">
        <f t="shared" si="10"/>
        <v>7955</v>
      </c>
      <c r="I77" s="31">
        <f t="shared" si="10"/>
        <v>4216</v>
      </c>
      <c r="J77" s="31">
        <f t="shared" si="10"/>
        <v>1897</v>
      </c>
      <c r="K77" s="31">
        <f t="shared" si="10"/>
        <v>544</v>
      </c>
      <c r="L77" s="31">
        <f t="shared" si="10"/>
        <v>322</v>
      </c>
      <c r="M77" s="31">
        <f>SUM(C77:L77)</f>
        <v>48739</v>
      </c>
      <c r="N77" s="65">
        <f>M77/M77*100</f>
        <v>100</v>
      </c>
      <c r="P77" s="56"/>
      <c r="Q77" s="6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65"/>
    </row>
    <row r="78" spans="1:28" ht="15.75">
      <c r="A78" s="56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5"/>
      <c r="P78" s="56" t="s">
        <v>21</v>
      </c>
      <c r="Q78" s="6" t="s">
        <v>78</v>
      </c>
      <c r="R78" s="31">
        <v>0.14</v>
      </c>
      <c r="S78" s="31">
        <v>0.7</v>
      </c>
      <c r="T78" s="31">
        <v>1.535</v>
      </c>
      <c r="U78" s="31">
        <v>2.211</v>
      </c>
      <c r="V78" s="31">
        <v>2.656</v>
      </c>
      <c r="W78" s="31">
        <v>2.526</v>
      </c>
      <c r="X78" s="31">
        <v>2.06</v>
      </c>
      <c r="Y78" s="31">
        <v>2</v>
      </c>
      <c r="Z78" s="31">
        <v>0.31</v>
      </c>
      <c r="AA78" s="31">
        <v>14.138</v>
      </c>
      <c r="AB78" s="65">
        <v>42.36612627730664</v>
      </c>
    </row>
    <row r="79" spans="1:28" ht="15.75">
      <c r="A79" s="56" t="s">
        <v>21</v>
      </c>
      <c r="B79" s="6" t="s">
        <v>78</v>
      </c>
      <c r="C79" s="31">
        <v>140</v>
      </c>
      <c r="D79" s="31">
        <v>700</v>
      </c>
      <c r="E79" s="31">
        <v>1535</v>
      </c>
      <c r="F79" s="31">
        <v>2211</v>
      </c>
      <c r="G79" s="31">
        <v>2656</v>
      </c>
      <c r="H79" s="31">
        <v>2526</v>
      </c>
      <c r="I79" s="31">
        <v>2060</v>
      </c>
      <c r="J79" s="31">
        <v>1256</v>
      </c>
      <c r="K79" s="31">
        <v>744</v>
      </c>
      <c r="L79" s="31">
        <v>310</v>
      </c>
      <c r="M79" s="31">
        <f aca="true" t="shared" si="11" ref="M79:M95">SUM(C79:L79)</f>
        <v>14138</v>
      </c>
      <c r="N79" s="65">
        <f>M79/M85*100</f>
        <v>42.36612627730664</v>
      </c>
      <c r="P79" s="56"/>
      <c r="Q79" s="6" t="s">
        <v>79</v>
      </c>
      <c r="R79" s="31">
        <v>0.246</v>
      </c>
      <c r="S79" s="31">
        <v>1.041</v>
      </c>
      <c r="T79" s="31">
        <v>2.117</v>
      </c>
      <c r="U79" s="31">
        <v>3.046</v>
      </c>
      <c r="V79" s="31">
        <v>3.212</v>
      </c>
      <c r="W79" s="31">
        <v>2.188</v>
      </c>
      <c r="X79" s="31">
        <v>1.159</v>
      </c>
      <c r="Y79" s="31">
        <v>1.016</v>
      </c>
      <c r="Z79" s="31">
        <v>0.165</v>
      </c>
      <c r="AA79" s="31">
        <v>14.19</v>
      </c>
      <c r="AB79" s="65">
        <v>42.521950196278205</v>
      </c>
    </row>
    <row r="80" spans="1:28" ht="15.75">
      <c r="A80" s="56"/>
      <c r="B80" s="6" t="s">
        <v>79</v>
      </c>
      <c r="C80" s="31">
        <v>246</v>
      </c>
      <c r="D80" s="31">
        <v>1041</v>
      </c>
      <c r="E80" s="31">
        <v>2117</v>
      </c>
      <c r="F80" s="31">
        <v>3046</v>
      </c>
      <c r="G80" s="31">
        <v>3212</v>
      </c>
      <c r="H80" s="31">
        <v>2188</v>
      </c>
      <c r="I80" s="31">
        <v>1159</v>
      </c>
      <c r="J80" s="31">
        <v>667</v>
      </c>
      <c r="K80" s="31">
        <v>349</v>
      </c>
      <c r="L80" s="31">
        <v>165</v>
      </c>
      <c r="M80" s="31">
        <f t="shared" si="11"/>
        <v>14190</v>
      </c>
      <c r="N80" s="65">
        <f>M80/M85*100</f>
        <v>42.521950196278205</v>
      </c>
      <c r="P80" s="56"/>
      <c r="Q80" s="6" t="s">
        <v>80</v>
      </c>
      <c r="R80" s="31">
        <v>0.225</v>
      </c>
      <c r="S80" s="31">
        <v>0.713</v>
      </c>
      <c r="T80" s="31">
        <v>0.964</v>
      </c>
      <c r="U80" s="31">
        <v>0.954</v>
      </c>
      <c r="V80" s="31">
        <v>0.535</v>
      </c>
      <c r="W80" s="31">
        <v>0.251</v>
      </c>
      <c r="X80" s="31">
        <v>0.108</v>
      </c>
      <c r="Y80" s="31">
        <v>0.057</v>
      </c>
      <c r="Z80" s="31">
        <v>0.016</v>
      </c>
      <c r="AA80" s="31">
        <v>3.823</v>
      </c>
      <c r="AB80" s="65">
        <v>11.456054658236194</v>
      </c>
    </row>
    <row r="81" spans="1:28" ht="15.75">
      <c r="A81" s="56"/>
      <c r="B81" s="6" t="s">
        <v>80</v>
      </c>
      <c r="C81" s="31">
        <v>225</v>
      </c>
      <c r="D81" s="31">
        <v>713</v>
      </c>
      <c r="E81" s="31">
        <v>964</v>
      </c>
      <c r="F81" s="31">
        <v>954</v>
      </c>
      <c r="G81" s="31">
        <v>535</v>
      </c>
      <c r="H81" s="31">
        <v>251</v>
      </c>
      <c r="I81" s="31">
        <v>108</v>
      </c>
      <c r="J81" s="31">
        <v>32</v>
      </c>
      <c r="K81" s="31">
        <v>25</v>
      </c>
      <c r="L81" s="31">
        <v>16</v>
      </c>
      <c r="M81" s="31">
        <f t="shared" si="11"/>
        <v>3823</v>
      </c>
      <c r="N81" s="65">
        <f>M81/M85*100</f>
        <v>11.456054658236194</v>
      </c>
      <c r="P81" s="56"/>
      <c r="Q81" s="6" t="s">
        <v>91</v>
      </c>
      <c r="R81" s="31">
        <v>0.002</v>
      </c>
      <c r="S81" s="31">
        <v>0.006</v>
      </c>
      <c r="T81" s="31">
        <v>0.004</v>
      </c>
      <c r="U81" s="31">
        <v>0.003</v>
      </c>
      <c r="V81" s="31">
        <v>0.007</v>
      </c>
      <c r="W81" s="31">
        <v>0.005</v>
      </c>
      <c r="X81" s="31">
        <v>0.006</v>
      </c>
      <c r="Y81" s="31">
        <v>0.011</v>
      </c>
      <c r="Z81" s="31">
        <v>0.034</v>
      </c>
      <c r="AA81" s="31">
        <v>0.078</v>
      </c>
      <c r="AB81" s="65">
        <v>0.23373587845734323</v>
      </c>
    </row>
    <row r="82" spans="1:28" ht="15.75">
      <c r="A82" s="56"/>
      <c r="B82" s="6" t="s">
        <v>91</v>
      </c>
      <c r="C82" s="31">
        <v>2</v>
      </c>
      <c r="D82" s="31">
        <v>6</v>
      </c>
      <c r="E82" s="31">
        <v>4</v>
      </c>
      <c r="F82" s="31">
        <v>3</v>
      </c>
      <c r="G82" s="31">
        <v>7</v>
      </c>
      <c r="H82" s="31">
        <v>5</v>
      </c>
      <c r="I82" s="31">
        <v>6</v>
      </c>
      <c r="J82" s="31"/>
      <c r="K82" s="31">
        <v>11</v>
      </c>
      <c r="L82" s="31">
        <v>34</v>
      </c>
      <c r="M82" s="31">
        <f t="shared" si="11"/>
        <v>78</v>
      </c>
      <c r="N82" s="65">
        <f>M82/M85*100</f>
        <v>0.23373587845734323</v>
      </c>
      <c r="P82" s="56"/>
      <c r="Q82" s="6" t="s">
        <v>90</v>
      </c>
      <c r="R82" s="31">
        <v>0.044</v>
      </c>
      <c r="S82" s="31">
        <v>0.093</v>
      </c>
      <c r="T82" s="31">
        <v>0.12</v>
      </c>
      <c r="U82" s="31">
        <v>0.142</v>
      </c>
      <c r="V82" s="31">
        <v>0.034</v>
      </c>
      <c r="W82" s="31">
        <v>0.043</v>
      </c>
      <c r="X82" s="31">
        <v>0.021</v>
      </c>
      <c r="Y82" s="31">
        <v>0.014</v>
      </c>
      <c r="Z82" s="31"/>
      <c r="AA82" s="31">
        <v>0.511</v>
      </c>
      <c r="AB82" s="65">
        <v>1.5312696652782356</v>
      </c>
    </row>
    <row r="83" spans="1:28" ht="15.75">
      <c r="A83" s="56"/>
      <c r="B83" s="6" t="s">
        <v>90</v>
      </c>
      <c r="C83" s="31">
        <v>44</v>
      </c>
      <c r="D83" s="31">
        <v>93</v>
      </c>
      <c r="E83" s="31">
        <v>120</v>
      </c>
      <c r="F83" s="31">
        <v>142</v>
      </c>
      <c r="G83" s="31">
        <v>34</v>
      </c>
      <c r="H83" s="31">
        <v>43</v>
      </c>
      <c r="I83" s="31">
        <v>21</v>
      </c>
      <c r="J83" s="31">
        <v>14</v>
      </c>
      <c r="K83" s="31"/>
      <c r="L83" s="31"/>
      <c r="M83" s="31">
        <f t="shared" si="11"/>
        <v>511</v>
      </c>
      <c r="N83" s="65">
        <f>M83/M85*100</f>
        <v>1.5312696652782356</v>
      </c>
      <c r="P83" s="56"/>
      <c r="Q83" s="6" t="s">
        <v>81</v>
      </c>
      <c r="R83" s="31">
        <v>0.037</v>
      </c>
      <c r="S83" s="31">
        <v>0.136</v>
      </c>
      <c r="T83" s="31">
        <v>0.175</v>
      </c>
      <c r="U83" s="31">
        <v>0.107</v>
      </c>
      <c r="V83" s="31">
        <v>0.071</v>
      </c>
      <c r="W83" s="31">
        <v>0.03</v>
      </c>
      <c r="X83" s="31">
        <v>0.008</v>
      </c>
      <c r="Y83" s="31">
        <v>0.044</v>
      </c>
      <c r="Z83" s="31">
        <v>0.023</v>
      </c>
      <c r="AA83" s="31">
        <v>0.631</v>
      </c>
      <c r="AB83" s="65">
        <v>1.890863324443379</v>
      </c>
    </row>
    <row r="84" spans="1:28" ht="15.75">
      <c r="A84" s="56"/>
      <c r="B84" s="6" t="s">
        <v>81</v>
      </c>
      <c r="C84" s="31">
        <v>37</v>
      </c>
      <c r="D84" s="31">
        <v>136</v>
      </c>
      <c r="E84" s="31">
        <v>175</v>
      </c>
      <c r="F84" s="31">
        <v>107</v>
      </c>
      <c r="G84" s="31">
        <v>71</v>
      </c>
      <c r="H84" s="31">
        <v>30</v>
      </c>
      <c r="I84" s="31">
        <v>8</v>
      </c>
      <c r="J84" s="31"/>
      <c r="K84" s="31">
        <v>44</v>
      </c>
      <c r="L84" s="31">
        <v>23</v>
      </c>
      <c r="M84" s="31">
        <f t="shared" si="11"/>
        <v>631</v>
      </c>
      <c r="N84" s="65">
        <f>M84/M85*100</f>
        <v>1.890863324443379</v>
      </c>
      <c r="P84" s="56"/>
      <c r="Q84" s="6" t="s">
        <v>75</v>
      </c>
      <c r="R84" s="31">
        <v>0.694</v>
      </c>
      <c r="S84" s="31">
        <v>2.689</v>
      </c>
      <c r="T84" s="31">
        <v>4.915</v>
      </c>
      <c r="U84" s="31">
        <v>6.463</v>
      </c>
      <c r="V84" s="31">
        <v>6.515</v>
      </c>
      <c r="W84" s="31">
        <v>5.043</v>
      </c>
      <c r="X84" s="31">
        <v>3.362</v>
      </c>
      <c r="Y84" s="31">
        <v>3.1420000000000003</v>
      </c>
      <c r="Z84" s="31">
        <v>0.548</v>
      </c>
      <c r="AA84" s="31">
        <v>33.371</v>
      </c>
      <c r="AB84" s="65">
        <v>100</v>
      </c>
    </row>
    <row r="85" spans="1:28" ht="7.5" customHeight="1">
      <c r="A85" s="56"/>
      <c r="B85" s="6" t="s">
        <v>75</v>
      </c>
      <c r="C85" s="31">
        <f>SUM(C79:C84)</f>
        <v>694</v>
      </c>
      <c r="D85" s="31">
        <f aca="true" t="shared" si="12" ref="D85:L85">SUM(D79:D84)</f>
        <v>2689</v>
      </c>
      <c r="E85" s="31">
        <f t="shared" si="12"/>
        <v>4915</v>
      </c>
      <c r="F85" s="31">
        <f t="shared" si="12"/>
        <v>6463</v>
      </c>
      <c r="G85" s="31">
        <f t="shared" si="12"/>
        <v>6515</v>
      </c>
      <c r="H85" s="31">
        <f t="shared" si="12"/>
        <v>5043</v>
      </c>
      <c r="I85" s="31">
        <f t="shared" si="12"/>
        <v>3362</v>
      </c>
      <c r="J85" s="31">
        <f t="shared" si="12"/>
        <v>1969</v>
      </c>
      <c r="K85" s="31">
        <f t="shared" si="12"/>
        <v>1173</v>
      </c>
      <c r="L85" s="31">
        <f t="shared" si="12"/>
        <v>548</v>
      </c>
      <c r="M85" s="31">
        <f t="shared" si="11"/>
        <v>33371</v>
      </c>
      <c r="N85" s="65">
        <f>M85/M85*100</f>
        <v>100</v>
      </c>
      <c r="P85" s="56"/>
      <c r="Q85" s="6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65"/>
    </row>
    <row r="86" spans="1:28" ht="15.75">
      <c r="A86" s="56"/>
      <c r="B86" s="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5"/>
      <c r="P86" s="56" t="s">
        <v>22</v>
      </c>
      <c r="Q86" s="6" t="s">
        <v>78</v>
      </c>
      <c r="R86" s="31">
        <v>0.109</v>
      </c>
      <c r="S86" s="31">
        <v>0.643</v>
      </c>
      <c r="T86" s="31">
        <v>1.499</v>
      </c>
      <c r="U86" s="31">
        <v>2.461</v>
      </c>
      <c r="V86" s="31">
        <v>3.283</v>
      </c>
      <c r="W86" s="31">
        <v>3.35</v>
      </c>
      <c r="X86" s="31">
        <v>2.474</v>
      </c>
      <c r="Y86" s="31">
        <v>2.42</v>
      </c>
      <c r="Z86" s="31">
        <v>0.453</v>
      </c>
      <c r="AA86" s="31">
        <v>16.692</v>
      </c>
      <c r="AB86" s="65">
        <v>40.75792352395371</v>
      </c>
    </row>
    <row r="87" spans="1:28" ht="15.75">
      <c r="A87" s="56" t="s">
        <v>22</v>
      </c>
      <c r="B87" s="6" t="s">
        <v>78</v>
      </c>
      <c r="C87" s="31">
        <v>109</v>
      </c>
      <c r="D87" s="31">
        <v>643</v>
      </c>
      <c r="E87" s="31">
        <v>1499</v>
      </c>
      <c r="F87" s="31">
        <v>2461</v>
      </c>
      <c r="G87" s="31">
        <v>3283</v>
      </c>
      <c r="H87" s="31">
        <v>3350</v>
      </c>
      <c r="I87" s="31">
        <v>2474</v>
      </c>
      <c r="J87" s="31">
        <v>1788</v>
      </c>
      <c r="K87" s="31">
        <v>632</v>
      </c>
      <c r="L87" s="31">
        <v>453</v>
      </c>
      <c r="M87" s="31">
        <f t="shared" si="11"/>
        <v>16692</v>
      </c>
      <c r="N87" s="65">
        <f>M87/M93*100</f>
        <v>40.75792352395371</v>
      </c>
      <c r="P87" s="56"/>
      <c r="Q87" s="6" t="s">
        <v>79</v>
      </c>
      <c r="R87" s="31">
        <v>0.26</v>
      </c>
      <c r="S87" s="31">
        <v>1.275</v>
      </c>
      <c r="T87" s="31">
        <v>2.598</v>
      </c>
      <c r="U87" s="31">
        <v>3.837</v>
      </c>
      <c r="V87" s="31">
        <v>3.983</v>
      </c>
      <c r="W87" s="31">
        <v>2.779</v>
      </c>
      <c r="X87" s="31">
        <v>1.505</v>
      </c>
      <c r="Y87" s="31">
        <v>1.1</v>
      </c>
      <c r="Z87" s="31">
        <v>0.063</v>
      </c>
      <c r="AA87" s="31">
        <v>17.4</v>
      </c>
      <c r="AB87" s="65">
        <v>42.48669238658007</v>
      </c>
    </row>
    <row r="88" spans="1:28" ht="15.75">
      <c r="A88" s="56"/>
      <c r="B88" s="6" t="s">
        <v>79</v>
      </c>
      <c r="C88" s="31">
        <v>260</v>
      </c>
      <c r="D88" s="31">
        <v>1275</v>
      </c>
      <c r="E88" s="31">
        <v>2598</v>
      </c>
      <c r="F88" s="31">
        <v>3837</v>
      </c>
      <c r="G88" s="31">
        <v>3983</v>
      </c>
      <c r="H88" s="31">
        <v>2779</v>
      </c>
      <c r="I88" s="31">
        <v>1505</v>
      </c>
      <c r="J88" s="31">
        <v>724</v>
      </c>
      <c r="K88" s="31">
        <v>376</v>
      </c>
      <c r="L88" s="31">
        <v>63</v>
      </c>
      <c r="M88" s="31">
        <f t="shared" si="11"/>
        <v>17400</v>
      </c>
      <c r="N88" s="65">
        <f>M88/M93*100</f>
        <v>42.48669238658007</v>
      </c>
      <c r="P88" s="56"/>
      <c r="Q88" s="6" t="s">
        <v>80</v>
      </c>
      <c r="R88" s="31">
        <v>0.293</v>
      </c>
      <c r="S88" s="31">
        <v>0.757</v>
      </c>
      <c r="T88" s="31">
        <v>1.177</v>
      </c>
      <c r="U88" s="31">
        <v>0.955</v>
      </c>
      <c r="V88" s="31">
        <v>0.572</v>
      </c>
      <c r="W88" s="31">
        <v>0.279</v>
      </c>
      <c r="X88" s="31">
        <v>0.141</v>
      </c>
      <c r="Y88" s="31">
        <v>0.14200000000000002</v>
      </c>
      <c r="Z88" s="31">
        <v>0.036</v>
      </c>
      <c r="AA88" s="31">
        <v>4.352</v>
      </c>
      <c r="AB88" s="65">
        <v>10.626556624505543</v>
      </c>
    </row>
    <row r="89" spans="1:28" ht="15.75">
      <c r="A89" s="56"/>
      <c r="B89" s="6" t="s">
        <v>80</v>
      </c>
      <c r="C89" s="31">
        <v>293</v>
      </c>
      <c r="D89" s="31">
        <v>757</v>
      </c>
      <c r="E89" s="31">
        <v>1177</v>
      </c>
      <c r="F89" s="31">
        <v>955</v>
      </c>
      <c r="G89" s="31">
        <v>572</v>
      </c>
      <c r="H89" s="31">
        <v>279</v>
      </c>
      <c r="I89" s="31">
        <v>141</v>
      </c>
      <c r="J89" s="31">
        <v>82</v>
      </c>
      <c r="K89" s="31">
        <v>60</v>
      </c>
      <c r="L89" s="31">
        <v>36</v>
      </c>
      <c r="M89" s="31">
        <f t="shared" si="11"/>
        <v>4352</v>
      </c>
      <c r="N89" s="65">
        <f>M89/M93*100</f>
        <v>10.626556624505543</v>
      </c>
      <c r="P89" s="56"/>
      <c r="Q89" s="6" t="s">
        <v>91</v>
      </c>
      <c r="R89" s="31">
        <v>0.008</v>
      </c>
      <c r="S89" s="31">
        <v>0.032</v>
      </c>
      <c r="T89" s="31">
        <v>0.027</v>
      </c>
      <c r="U89" s="31">
        <v>0.027</v>
      </c>
      <c r="V89" s="31">
        <v>0.021</v>
      </c>
      <c r="W89" s="31">
        <v>0.035</v>
      </c>
      <c r="X89" s="31">
        <v>0.054</v>
      </c>
      <c r="Y89" s="31">
        <v>0.049</v>
      </c>
      <c r="Z89" s="31">
        <v>0.092</v>
      </c>
      <c r="AA89" s="31">
        <v>0.345</v>
      </c>
      <c r="AB89" s="65">
        <v>0.8424085559408117</v>
      </c>
    </row>
    <row r="90" spans="1:28" ht="15.75">
      <c r="A90" s="56"/>
      <c r="B90" s="6" t="s">
        <v>91</v>
      </c>
      <c r="C90" s="31">
        <v>8</v>
      </c>
      <c r="D90" s="31">
        <v>32</v>
      </c>
      <c r="E90" s="31">
        <v>27</v>
      </c>
      <c r="F90" s="31">
        <v>27</v>
      </c>
      <c r="G90" s="31">
        <v>21</v>
      </c>
      <c r="H90" s="31">
        <v>35</v>
      </c>
      <c r="I90" s="31">
        <v>54</v>
      </c>
      <c r="J90" s="31">
        <v>35</v>
      </c>
      <c r="K90" s="31">
        <v>14</v>
      </c>
      <c r="L90" s="31">
        <v>92</v>
      </c>
      <c r="M90" s="31">
        <f t="shared" si="11"/>
        <v>345</v>
      </c>
      <c r="N90" s="65">
        <f>M90/M93*100</f>
        <v>0.8424085559408117</v>
      </c>
      <c r="P90" s="56"/>
      <c r="Q90" s="6" t="s">
        <v>90</v>
      </c>
      <c r="R90" s="31">
        <v>0.088</v>
      </c>
      <c r="S90" s="31">
        <v>0.206</v>
      </c>
      <c r="T90" s="31">
        <v>0.291</v>
      </c>
      <c r="U90" s="31">
        <v>0.28</v>
      </c>
      <c r="V90" s="31">
        <v>0.153</v>
      </c>
      <c r="W90" s="31">
        <v>0.096</v>
      </c>
      <c r="X90" s="31">
        <v>0.123</v>
      </c>
      <c r="Y90" s="31">
        <v>0.057999999999999996</v>
      </c>
      <c r="Z90" s="31">
        <v>0.026</v>
      </c>
      <c r="AA90" s="31">
        <v>1.321</v>
      </c>
      <c r="AB90" s="65">
        <v>3.2255701518777165</v>
      </c>
    </row>
    <row r="91" spans="1:28" ht="15.75">
      <c r="A91" s="56"/>
      <c r="B91" s="6" t="s">
        <v>90</v>
      </c>
      <c r="C91" s="31">
        <v>88</v>
      </c>
      <c r="D91" s="31">
        <v>206</v>
      </c>
      <c r="E91" s="31">
        <v>291</v>
      </c>
      <c r="F91" s="31">
        <v>280</v>
      </c>
      <c r="G91" s="31">
        <v>153</v>
      </c>
      <c r="H91" s="31">
        <v>96</v>
      </c>
      <c r="I91" s="31">
        <v>123</v>
      </c>
      <c r="J91" s="31">
        <v>38</v>
      </c>
      <c r="K91" s="31">
        <v>20</v>
      </c>
      <c r="L91" s="31">
        <v>26</v>
      </c>
      <c r="M91" s="31">
        <f t="shared" si="11"/>
        <v>1321</v>
      </c>
      <c r="N91" s="65">
        <f>M91/M93*100</f>
        <v>3.2255701518777165</v>
      </c>
      <c r="P91" s="56"/>
      <c r="Q91" s="6" t="s">
        <v>81</v>
      </c>
      <c r="R91" s="31">
        <v>0.072</v>
      </c>
      <c r="S91" s="31">
        <v>0.235</v>
      </c>
      <c r="T91" s="31">
        <v>0.209</v>
      </c>
      <c r="U91" s="31">
        <v>0.169</v>
      </c>
      <c r="V91" s="31">
        <v>0.078</v>
      </c>
      <c r="W91" s="31">
        <v>0.018</v>
      </c>
      <c r="X91" s="31">
        <v>0.042</v>
      </c>
      <c r="Y91" s="31">
        <v>0.021</v>
      </c>
      <c r="Z91" s="31"/>
      <c r="AA91" s="31">
        <v>0.844</v>
      </c>
      <c r="AB91" s="65">
        <v>2.0608487571421596</v>
      </c>
    </row>
    <row r="92" spans="1:28" ht="15.75">
      <c r="A92" s="56"/>
      <c r="B92" s="6" t="s">
        <v>81</v>
      </c>
      <c r="C92" s="31">
        <v>72</v>
      </c>
      <c r="D92" s="31">
        <v>235</v>
      </c>
      <c r="E92" s="31">
        <v>209</v>
      </c>
      <c r="F92" s="31">
        <v>169</v>
      </c>
      <c r="G92" s="31">
        <v>78</v>
      </c>
      <c r="H92" s="31">
        <v>18</v>
      </c>
      <c r="I92" s="31">
        <v>42</v>
      </c>
      <c r="J92" s="31">
        <v>21</v>
      </c>
      <c r="K92" s="31"/>
      <c r="L92" s="31"/>
      <c r="M92" s="31">
        <f t="shared" si="11"/>
        <v>844</v>
      </c>
      <c r="N92" s="65">
        <f>M92/M93*100</f>
        <v>2.0608487571421596</v>
      </c>
      <c r="P92" s="56"/>
      <c r="Q92" s="6" t="s">
        <v>75</v>
      </c>
      <c r="R92" s="31">
        <v>0.83</v>
      </c>
      <c r="S92" s="31">
        <v>3.148</v>
      </c>
      <c r="T92" s="31">
        <v>5.801</v>
      </c>
      <c r="U92" s="31">
        <v>7.729</v>
      </c>
      <c r="V92" s="31">
        <v>8.09</v>
      </c>
      <c r="W92" s="31">
        <v>6.557</v>
      </c>
      <c r="X92" s="31">
        <v>4.339</v>
      </c>
      <c r="Y92" s="31">
        <v>3.79</v>
      </c>
      <c r="Z92" s="31">
        <v>0.67</v>
      </c>
      <c r="AA92" s="31">
        <v>40.954</v>
      </c>
      <c r="AB92" s="65">
        <v>100</v>
      </c>
    </row>
    <row r="93" spans="1:28" ht="7.5" customHeight="1">
      <c r="A93" s="56"/>
      <c r="B93" s="6" t="s">
        <v>75</v>
      </c>
      <c r="C93" s="31">
        <f>SUM(C87:C92)</f>
        <v>830</v>
      </c>
      <c r="D93" s="31">
        <f aca="true" t="shared" si="13" ref="D93:L93">SUM(D87:D92)</f>
        <v>3148</v>
      </c>
      <c r="E93" s="31">
        <f t="shared" si="13"/>
        <v>5801</v>
      </c>
      <c r="F93" s="31">
        <f t="shared" si="13"/>
        <v>7729</v>
      </c>
      <c r="G93" s="31">
        <f t="shared" si="13"/>
        <v>8090</v>
      </c>
      <c r="H93" s="31">
        <f t="shared" si="13"/>
        <v>6557</v>
      </c>
      <c r="I93" s="31">
        <f t="shared" si="13"/>
        <v>4339</v>
      </c>
      <c r="J93" s="31">
        <f t="shared" si="13"/>
        <v>2688</v>
      </c>
      <c r="K93" s="31">
        <f t="shared" si="13"/>
        <v>1102</v>
      </c>
      <c r="L93" s="31">
        <f t="shared" si="13"/>
        <v>670</v>
      </c>
      <c r="M93" s="31">
        <f t="shared" si="11"/>
        <v>40954</v>
      </c>
      <c r="N93" s="65">
        <f>M93/M93*100</f>
        <v>100</v>
      </c>
      <c r="P93" s="56"/>
      <c r="Q93" s="6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65"/>
    </row>
    <row r="94" spans="1:28" ht="15.75">
      <c r="A94" s="56"/>
      <c r="B94" s="6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5"/>
      <c r="P94" s="56" t="s">
        <v>23</v>
      </c>
      <c r="Q94" s="6" t="s">
        <v>78</v>
      </c>
      <c r="R94" s="31">
        <v>0.124</v>
      </c>
      <c r="S94" s="31">
        <v>0.664</v>
      </c>
      <c r="T94" s="31">
        <v>1.544</v>
      </c>
      <c r="U94" s="31">
        <v>2.447</v>
      </c>
      <c r="V94" s="31">
        <v>3.099</v>
      </c>
      <c r="W94" s="31">
        <v>3.681</v>
      </c>
      <c r="X94" s="31">
        <v>3.108</v>
      </c>
      <c r="Y94" s="31">
        <v>2.87</v>
      </c>
      <c r="Z94" s="31">
        <v>0.841</v>
      </c>
      <c r="AA94" s="31">
        <v>18.378</v>
      </c>
      <c r="AB94" s="65">
        <v>47.17630146832323</v>
      </c>
    </row>
    <row r="95" spans="1:28" ht="15.75">
      <c r="A95" s="56" t="s">
        <v>23</v>
      </c>
      <c r="B95" s="6" t="s">
        <v>78</v>
      </c>
      <c r="C95" s="31">
        <v>124</v>
      </c>
      <c r="D95" s="31">
        <v>664</v>
      </c>
      <c r="E95" s="31">
        <v>1544</v>
      </c>
      <c r="F95" s="31">
        <v>2447</v>
      </c>
      <c r="G95" s="31">
        <v>3099</v>
      </c>
      <c r="H95" s="31">
        <v>3681</v>
      </c>
      <c r="I95" s="31">
        <v>3108</v>
      </c>
      <c r="J95" s="31">
        <v>1845</v>
      </c>
      <c r="K95" s="31">
        <v>1025</v>
      </c>
      <c r="L95" s="31">
        <v>841</v>
      </c>
      <c r="M95" s="31">
        <f t="shared" si="11"/>
        <v>18378</v>
      </c>
      <c r="N95" s="65">
        <f>M95/M101*100</f>
        <v>47.17630146832323</v>
      </c>
      <c r="P95" s="56"/>
      <c r="Q95" s="6" t="s">
        <v>79</v>
      </c>
      <c r="R95" s="31">
        <v>0.307</v>
      </c>
      <c r="S95" s="31">
        <v>1.019</v>
      </c>
      <c r="T95" s="31">
        <v>1.993</v>
      </c>
      <c r="U95" s="31">
        <v>2.709</v>
      </c>
      <c r="V95" s="31">
        <v>3.118</v>
      </c>
      <c r="W95" s="31">
        <v>2.667</v>
      </c>
      <c r="X95" s="31">
        <v>1.495</v>
      </c>
      <c r="Y95" s="31">
        <v>1.366</v>
      </c>
      <c r="Z95" s="31">
        <v>0.152</v>
      </c>
      <c r="AA95" s="31">
        <v>14.826</v>
      </c>
      <c r="AB95" s="65">
        <v>38.058322209672454</v>
      </c>
    </row>
    <row r="96" spans="1:28" ht="15.75">
      <c r="A96" s="56"/>
      <c r="B96" s="6" t="s">
        <v>79</v>
      </c>
      <c r="C96" s="31">
        <v>307</v>
      </c>
      <c r="D96" s="31">
        <v>1019</v>
      </c>
      <c r="E96" s="31">
        <v>1993</v>
      </c>
      <c r="F96" s="31">
        <v>2709</v>
      </c>
      <c r="G96" s="31">
        <v>3118</v>
      </c>
      <c r="H96" s="31">
        <v>2667</v>
      </c>
      <c r="I96" s="31">
        <v>1495</v>
      </c>
      <c r="J96" s="31">
        <v>988</v>
      </c>
      <c r="K96" s="31">
        <v>378</v>
      </c>
      <c r="L96" s="31">
        <v>152</v>
      </c>
      <c r="M96" s="31">
        <f aca="true" t="shared" si="14" ref="M96:M101">SUM(C96:L96)</f>
        <v>14826</v>
      </c>
      <c r="N96" s="65">
        <f>M96/M101*100</f>
        <v>38.058322209672454</v>
      </c>
      <c r="P96" s="56"/>
      <c r="Q96" s="6" t="s">
        <v>80</v>
      </c>
      <c r="R96" s="31">
        <v>0.236</v>
      </c>
      <c r="S96" s="31">
        <v>0.571</v>
      </c>
      <c r="T96" s="31">
        <v>0.835</v>
      </c>
      <c r="U96" s="31">
        <v>0.81</v>
      </c>
      <c r="V96" s="31">
        <v>0.521</v>
      </c>
      <c r="W96" s="31">
        <v>0.49</v>
      </c>
      <c r="X96" s="31">
        <v>0.174</v>
      </c>
      <c r="Y96" s="31">
        <v>0.148</v>
      </c>
      <c r="Z96" s="31">
        <v>0.086</v>
      </c>
      <c r="AA96" s="31">
        <v>3.871</v>
      </c>
      <c r="AB96" s="65">
        <v>9.936851832837048</v>
      </c>
    </row>
    <row r="97" spans="1:28" ht="15.75">
      <c r="A97" s="56"/>
      <c r="B97" s="6" t="s">
        <v>80</v>
      </c>
      <c r="C97" s="31">
        <v>236</v>
      </c>
      <c r="D97" s="31">
        <v>571</v>
      </c>
      <c r="E97" s="31">
        <v>835</v>
      </c>
      <c r="F97" s="31">
        <v>810</v>
      </c>
      <c r="G97" s="31">
        <v>521</v>
      </c>
      <c r="H97" s="31">
        <v>490</v>
      </c>
      <c r="I97" s="31">
        <v>174</v>
      </c>
      <c r="J97" s="31">
        <v>108</v>
      </c>
      <c r="K97" s="31">
        <v>40</v>
      </c>
      <c r="L97" s="31">
        <v>86</v>
      </c>
      <c r="M97" s="31">
        <f t="shared" si="14"/>
        <v>3871</v>
      </c>
      <c r="N97" s="65">
        <f>M97/M101*100</f>
        <v>9.936851832837048</v>
      </c>
      <c r="P97" s="56"/>
      <c r="Q97" s="6" t="s">
        <v>91</v>
      </c>
      <c r="R97" s="31">
        <v>0.013</v>
      </c>
      <c r="S97" s="31">
        <v>0.023</v>
      </c>
      <c r="T97" s="31">
        <v>0.021</v>
      </c>
      <c r="U97" s="31">
        <v>0.023</v>
      </c>
      <c r="V97" s="31">
        <v>0.02</v>
      </c>
      <c r="W97" s="31">
        <v>0.032</v>
      </c>
      <c r="X97" s="31">
        <v>0.018</v>
      </c>
      <c r="Y97" s="31">
        <v>0.062</v>
      </c>
      <c r="Z97" s="31">
        <v>0.208</v>
      </c>
      <c r="AA97" s="31">
        <v>0.42</v>
      </c>
      <c r="AB97" s="65">
        <v>1.0781394393674915</v>
      </c>
    </row>
    <row r="98" spans="1:28" ht="15.75">
      <c r="A98" s="56"/>
      <c r="B98" s="6" t="s">
        <v>91</v>
      </c>
      <c r="C98" s="31">
        <v>13</v>
      </c>
      <c r="D98" s="31">
        <v>23</v>
      </c>
      <c r="E98" s="31">
        <v>21</v>
      </c>
      <c r="F98" s="31">
        <v>23</v>
      </c>
      <c r="G98" s="31">
        <v>20</v>
      </c>
      <c r="H98" s="31">
        <v>32</v>
      </c>
      <c r="I98" s="31">
        <v>18</v>
      </c>
      <c r="J98" s="31">
        <v>35</v>
      </c>
      <c r="K98" s="31">
        <v>27</v>
      </c>
      <c r="L98" s="31">
        <v>208</v>
      </c>
      <c r="M98" s="31">
        <f t="shared" si="14"/>
        <v>420</v>
      </c>
      <c r="N98" s="65">
        <f>M98/M101*100</f>
        <v>1.0781394393674915</v>
      </c>
      <c r="P98" s="56"/>
      <c r="Q98" s="6" t="s">
        <v>90</v>
      </c>
      <c r="R98" s="31">
        <v>0.075</v>
      </c>
      <c r="S98" s="31">
        <v>0.064</v>
      </c>
      <c r="T98" s="31">
        <v>0.108</v>
      </c>
      <c r="U98" s="31">
        <v>0.104</v>
      </c>
      <c r="V98" s="31">
        <v>0.081</v>
      </c>
      <c r="W98" s="31">
        <v>0.078</v>
      </c>
      <c r="X98" s="31">
        <v>0.038</v>
      </c>
      <c r="Y98" s="31">
        <v>0.03</v>
      </c>
      <c r="Z98" s="31"/>
      <c r="AA98" s="31">
        <v>0.578</v>
      </c>
      <c r="AB98" s="65">
        <v>1.4837252284628812</v>
      </c>
    </row>
    <row r="99" spans="1:28" ht="15.75">
      <c r="A99" s="56"/>
      <c r="B99" s="6" t="s">
        <v>90</v>
      </c>
      <c r="C99" s="31">
        <v>75</v>
      </c>
      <c r="D99" s="31">
        <v>64</v>
      </c>
      <c r="E99" s="31">
        <v>108</v>
      </c>
      <c r="F99" s="31">
        <v>104</v>
      </c>
      <c r="G99" s="31">
        <v>81</v>
      </c>
      <c r="H99" s="31">
        <v>78</v>
      </c>
      <c r="I99" s="31">
        <v>38</v>
      </c>
      <c r="J99" s="31">
        <v>30</v>
      </c>
      <c r="K99" s="31"/>
      <c r="L99" s="31"/>
      <c r="M99" s="31">
        <f t="shared" si="14"/>
        <v>578</v>
      </c>
      <c r="N99" s="65">
        <f>M99/M101*100</f>
        <v>1.4837252284628812</v>
      </c>
      <c r="P99" s="56"/>
      <c r="Q99" s="6" t="s">
        <v>81</v>
      </c>
      <c r="R99" s="31">
        <v>0.084</v>
      </c>
      <c r="S99" s="31">
        <v>0.166</v>
      </c>
      <c r="T99" s="31">
        <v>0.187</v>
      </c>
      <c r="U99" s="31">
        <v>0.16</v>
      </c>
      <c r="V99" s="31">
        <v>0.124</v>
      </c>
      <c r="W99" s="31">
        <v>0.112</v>
      </c>
      <c r="X99" s="31">
        <v>0.038</v>
      </c>
      <c r="Y99" s="31">
        <v>0.012</v>
      </c>
      <c r="Z99" s="31"/>
      <c r="AA99" s="31">
        <v>0.883</v>
      </c>
      <c r="AB99" s="65">
        <v>2.266659821336893</v>
      </c>
    </row>
    <row r="100" spans="1:28" ht="15.75">
      <c r="A100" s="56"/>
      <c r="B100" s="6" t="s">
        <v>81</v>
      </c>
      <c r="C100" s="31">
        <v>84</v>
      </c>
      <c r="D100" s="31">
        <v>166</v>
      </c>
      <c r="E100" s="31">
        <v>187</v>
      </c>
      <c r="F100" s="31">
        <v>160</v>
      </c>
      <c r="G100" s="31">
        <v>124</v>
      </c>
      <c r="H100" s="31">
        <v>112</v>
      </c>
      <c r="I100" s="31">
        <v>38</v>
      </c>
      <c r="J100" s="31">
        <v>12</v>
      </c>
      <c r="K100" s="31"/>
      <c r="L100" s="31"/>
      <c r="M100" s="31">
        <f t="shared" si="14"/>
        <v>883</v>
      </c>
      <c r="N100" s="65">
        <f>M100/M101*100</f>
        <v>2.266659821336893</v>
      </c>
      <c r="P100" s="56"/>
      <c r="Q100" s="6" t="s">
        <v>75</v>
      </c>
      <c r="R100" s="31">
        <v>0.839</v>
      </c>
      <c r="S100" s="31">
        <v>2.507</v>
      </c>
      <c r="T100" s="31">
        <v>4.688</v>
      </c>
      <c r="U100" s="31">
        <v>6.253</v>
      </c>
      <c r="V100" s="31">
        <v>6.963</v>
      </c>
      <c r="W100" s="31">
        <v>7.06</v>
      </c>
      <c r="X100" s="31">
        <v>4.871</v>
      </c>
      <c r="Y100" s="31">
        <v>4.4879999999999995</v>
      </c>
      <c r="Z100" s="31">
        <v>1.287</v>
      </c>
      <c r="AA100" s="31">
        <v>38.956</v>
      </c>
      <c r="AB100" s="65">
        <v>100</v>
      </c>
    </row>
    <row r="101" spans="1:28" ht="7.5" customHeight="1">
      <c r="A101" s="56"/>
      <c r="B101" s="6" t="s">
        <v>75</v>
      </c>
      <c r="C101" s="31">
        <f>SUM(C95:C100)</f>
        <v>839</v>
      </c>
      <c r="D101" s="31">
        <f aca="true" t="shared" si="15" ref="D101:L101">SUM(D95:D100)</f>
        <v>2507</v>
      </c>
      <c r="E101" s="31">
        <f t="shared" si="15"/>
        <v>4688</v>
      </c>
      <c r="F101" s="31">
        <f t="shared" si="15"/>
        <v>6253</v>
      </c>
      <c r="G101" s="31">
        <f t="shared" si="15"/>
        <v>6963</v>
      </c>
      <c r="H101" s="31">
        <f t="shared" si="15"/>
        <v>7060</v>
      </c>
      <c r="I101" s="31">
        <f t="shared" si="15"/>
        <v>4871</v>
      </c>
      <c r="J101" s="31">
        <f t="shared" si="15"/>
        <v>3018</v>
      </c>
      <c r="K101" s="31">
        <f t="shared" si="15"/>
        <v>1470</v>
      </c>
      <c r="L101" s="31">
        <f t="shared" si="15"/>
        <v>1287</v>
      </c>
      <c r="M101" s="31">
        <f t="shared" si="14"/>
        <v>38956</v>
      </c>
      <c r="N101" s="65">
        <f>M101/M101*100</f>
        <v>100</v>
      </c>
      <c r="P101" s="56"/>
      <c r="Q101" s="6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65"/>
    </row>
    <row r="102" spans="1:28" ht="15.75">
      <c r="A102" s="56"/>
      <c r="B102" s="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5"/>
      <c r="P102" s="56" t="s">
        <v>24</v>
      </c>
      <c r="Q102" s="6" t="s">
        <v>78</v>
      </c>
      <c r="R102" s="31">
        <v>0.186</v>
      </c>
      <c r="S102" s="31">
        <v>1.019</v>
      </c>
      <c r="T102" s="31">
        <v>2.505</v>
      </c>
      <c r="U102" s="31">
        <v>4.278</v>
      </c>
      <c r="V102" s="31">
        <v>5.71</v>
      </c>
      <c r="W102" s="31">
        <v>7.236</v>
      </c>
      <c r="X102" s="31">
        <v>5.806</v>
      </c>
      <c r="Y102" s="31">
        <v>4.444</v>
      </c>
      <c r="Z102" s="31">
        <v>0.914</v>
      </c>
      <c r="AA102" s="31">
        <v>32.098</v>
      </c>
      <c r="AB102" s="65">
        <v>47.725110027358156</v>
      </c>
    </row>
    <row r="103" spans="1:28" ht="15.75">
      <c r="A103" s="56" t="s">
        <v>24</v>
      </c>
      <c r="B103" s="6" t="s">
        <v>78</v>
      </c>
      <c r="C103" s="31">
        <v>186</v>
      </c>
      <c r="D103" s="31">
        <v>1019</v>
      </c>
      <c r="E103" s="31">
        <v>2505</v>
      </c>
      <c r="F103" s="31">
        <v>4278</v>
      </c>
      <c r="G103" s="31">
        <v>5710</v>
      </c>
      <c r="H103" s="31">
        <v>7236</v>
      </c>
      <c r="I103" s="31">
        <v>5806</v>
      </c>
      <c r="J103" s="31">
        <v>3323</v>
      </c>
      <c r="K103" s="31">
        <v>1121</v>
      </c>
      <c r="L103" s="31">
        <v>914</v>
      </c>
      <c r="M103" s="31">
        <f aca="true" t="shared" si="16" ref="M103:M109">SUM(C103:L103)</f>
        <v>32098</v>
      </c>
      <c r="N103" s="65">
        <f>M103/M109*100</f>
        <v>47.725110027358156</v>
      </c>
      <c r="P103" s="56"/>
      <c r="Q103" s="6" t="s">
        <v>79</v>
      </c>
      <c r="R103" s="31">
        <v>0.33</v>
      </c>
      <c r="S103" s="31">
        <v>1.533</v>
      </c>
      <c r="T103" s="31">
        <v>3.19</v>
      </c>
      <c r="U103" s="31">
        <v>4.742</v>
      </c>
      <c r="V103" s="31">
        <v>5.224</v>
      </c>
      <c r="W103" s="31">
        <v>4.716</v>
      </c>
      <c r="X103" s="31">
        <v>3.233</v>
      </c>
      <c r="Y103" s="31">
        <v>2.2960000000000003</v>
      </c>
      <c r="Z103" s="31">
        <v>0.444</v>
      </c>
      <c r="AA103" s="31">
        <v>25.708</v>
      </c>
      <c r="AB103" s="65">
        <v>38.22409896514809</v>
      </c>
    </row>
    <row r="104" spans="1:28" ht="15.75">
      <c r="A104" s="56"/>
      <c r="B104" s="6" t="s">
        <v>79</v>
      </c>
      <c r="C104" s="31">
        <v>330</v>
      </c>
      <c r="D104" s="31">
        <v>1533</v>
      </c>
      <c r="E104" s="31">
        <v>3190</v>
      </c>
      <c r="F104" s="31">
        <v>4742</v>
      </c>
      <c r="G104" s="31">
        <v>5224</v>
      </c>
      <c r="H104" s="31">
        <v>4716</v>
      </c>
      <c r="I104" s="31">
        <v>3233</v>
      </c>
      <c r="J104" s="31">
        <v>1516</v>
      </c>
      <c r="K104" s="31">
        <v>780</v>
      </c>
      <c r="L104" s="31">
        <v>444</v>
      </c>
      <c r="M104" s="31">
        <f t="shared" si="16"/>
        <v>25708</v>
      </c>
      <c r="N104" s="65">
        <f>M104/M109*100</f>
        <v>38.22409896514809</v>
      </c>
      <c r="P104" s="56"/>
      <c r="Q104" s="6" t="s">
        <v>80</v>
      </c>
      <c r="R104" s="31">
        <v>0.249</v>
      </c>
      <c r="S104" s="31">
        <v>0.742</v>
      </c>
      <c r="T104" s="31">
        <v>1.178</v>
      </c>
      <c r="U104" s="31">
        <v>1.284</v>
      </c>
      <c r="V104" s="31">
        <v>1.021</v>
      </c>
      <c r="W104" s="31">
        <v>0.656</v>
      </c>
      <c r="X104" s="31">
        <v>0.385</v>
      </c>
      <c r="Y104" s="31">
        <v>0.29100000000000004</v>
      </c>
      <c r="Z104" s="31">
        <v>0.022</v>
      </c>
      <c r="AA104" s="31">
        <v>5.828</v>
      </c>
      <c r="AB104" s="65">
        <v>8.665397882716784</v>
      </c>
    </row>
    <row r="105" spans="1:28" ht="15.75">
      <c r="A105" s="56"/>
      <c r="B105" s="6" t="s">
        <v>80</v>
      </c>
      <c r="C105" s="31">
        <v>249</v>
      </c>
      <c r="D105" s="31">
        <v>742</v>
      </c>
      <c r="E105" s="31">
        <v>1178</v>
      </c>
      <c r="F105" s="31">
        <v>1284</v>
      </c>
      <c r="G105" s="31">
        <v>1021</v>
      </c>
      <c r="H105" s="31">
        <v>656</v>
      </c>
      <c r="I105" s="31">
        <v>385</v>
      </c>
      <c r="J105" s="31">
        <v>223</v>
      </c>
      <c r="K105" s="31">
        <v>68</v>
      </c>
      <c r="L105" s="31">
        <v>22</v>
      </c>
      <c r="M105" s="31">
        <f t="shared" si="16"/>
        <v>5828</v>
      </c>
      <c r="N105" s="65">
        <f>M105/M109*100</f>
        <v>8.665397882716784</v>
      </c>
      <c r="P105" s="56"/>
      <c r="Q105" s="6" t="s">
        <v>91</v>
      </c>
      <c r="R105" s="31">
        <v>0.037</v>
      </c>
      <c r="S105" s="31">
        <v>0.062</v>
      </c>
      <c r="T105" s="31">
        <v>0.041</v>
      </c>
      <c r="U105" s="31">
        <v>0.075</v>
      </c>
      <c r="V105" s="31">
        <v>0.05</v>
      </c>
      <c r="W105" s="31">
        <v>0.102</v>
      </c>
      <c r="X105" s="31">
        <v>0.094</v>
      </c>
      <c r="Y105" s="31">
        <v>0.155</v>
      </c>
      <c r="Z105" s="31">
        <v>0.487</v>
      </c>
      <c r="AA105" s="31">
        <v>1.103</v>
      </c>
      <c r="AB105" s="65">
        <v>1.6400023789699059</v>
      </c>
    </row>
    <row r="106" spans="1:28" ht="15.75">
      <c r="A106" s="56"/>
      <c r="B106" s="6" t="s">
        <v>91</v>
      </c>
      <c r="C106" s="31">
        <v>37</v>
      </c>
      <c r="D106" s="31">
        <v>62</v>
      </c>
      <c r="E106" s="31">
        <v>41</v>
      </c>
      <c r="F106" s="31">
        <v>75</v>
      </c>
      <c r="G106" s="31">
        <v>50</v>
      </c>
      <c r="H106" s="31">
        <v>102</v>
      </c>
      <c r="I106" s="31">
        <v>94</v>
      </c>
      <c r="J106" s="31">
        <v>70</v>
      </c>
      <c r="K106" s="31">
        <v>85</v>
      </c>
      <c r="L106" s="31">
        <v>487</v>
      </c>
      <c r="M106" s="31">
        <f t="shared" si="16"/>
        <v>1103</v>
      </c>
      <c r="N106" s="65">
        <f>M106/M109*100</f>
        <v>1.6400023789699059</v>
      </c>
      <c r="P106" s="56"/>
      <c r="Q106" s="6" t="s">
        <v>90</v>
      </c>
      <c r="R106" s="31">
        <v>0.1</v>
      </c>
      <c r="S106" s="31">
        <v>0.15</v>
      </c>
      <c r="T106" s="31">
        <v>0.26</v>
      </c>
      <c r="U106" s="31">
        <v>0.262</v>
      </c>
      <c r="V106" s="31">
        <v>0.132</v>
      </c>
      <c r="W106" s="31">
        <v>0.121</v>
      </c>
      <c r="X106" s="31">
        <v>0.133</v>
      </c>
      <c r="Y106" s="31">
        <v>0.068</v>
      </c>
      <c r="Z106" s="31">
        <v>0.033</v>
      </c>
      <c r="AA106" s="31">
        <v>1.259</v>
      </c>
      <c r="AB106" s="65">
        <v>1.871951944807898</v>
      </c>
    </row>
    <row r="107" spans="1:28" ht="15.75">
      <c r="A107" s="56"/>
      <c r="B107" s="6" t="s">
        <v>90</v>
      </c>
      <c r="C107" s="31">
        <v>100</v>
      </c>
      <c r="D107" s="31">
        <v>150</v>
      </c>
      <c r="E107" s="31">
        <v>260</v>
      </c>
      <c r="F107" s="31">
        <v>262</v>
      </c>
      <c r="G107" s="31">
        <v>132</v>
      </c>
      <c r="H107" s="31">
        <v>121</v>
      </c>
      <c r="I107" s="31">
        <v>133</v>
      </c>
      <c r="J107" s="31">
        <v>68</v>
      </c>
      <c r="K107" s="31"/>
      <c r="L107" s="31">
        <v>33</v>
      </c>
      <c r="M107" s="31">
        <f t="shared" si="16"/>
        <v>1259</v>
      </c>
      <c r="N107" s="65">
        <f>M107/M109*100</f>
        <v>1.871951944807898</v>
      </c>
      <c r="P107" s="56"/>
      <c r="Q107" s="6" t="s">
        <v>81</v>
      </c>
      <c r="R107" s="31">
        <v>0.088</v>
      </c>
      <c r="S107" s="31">
        <v>0.232</v>
      </c>
      <c r="T107" s="31">
        <v>0.286</v>
      </c>
      <c r="U107" s="31">
        <v>0.289</v>
      </c>
      <c r="V107" s="31">
        <v>0.19</v>
      </c>
      <c r="W107" s="31">
        <v>0.11</v>
      </c>
      <c r="X107" s="31">
        <v>0.029</v>
      </c>
      <c r="Y107" s="31">
        <v>0.012</v>
      </c>
      <c r="Z107" s="31">
        <v>0.024</v>
      </c>
      <c r="AA107" s="31">
        <v>1.26</v>
      </c>
      <c r="AB107" s="65">
        <v>1.8734388009991676</v>
      </c>
    </row>
    <row r="108" spans="1:28" ht="16.5" thickBot="1">
      <c r="A108" s="56"/>
      <c r="B108" s="6" t="s">
        <v>81</v>
      </c>
      <c r="C108" s="31">
        <v>88</v>
      </c>
      <c r="D108" s="31">
        <v>232</v>
      </c>
      <c r="E108" s="31">
        <v>286</v>
      </c>
      <c r="F108" s="31">
        <v>289</v>
      </c>
      <c r="G108" s="31">
        <v>190</v>
      </c>
      <c r="H108" s="31">
        <v>110</v>
      </c>
      <c r="I108" s="31">
        <v>29</v>
      </c>
      <c r="J108" s="31">
        <v>12</v>
      </c>
      <c r="K108" s="31"/>
      <c r="L108" s="31">
        <v>24</v>
      </c>
      <c r="M108" s="31">
        <f t="shared" si="16"/>
        <v>1260</v>
      </c>
      <c r="N108" s="65">
        <f>M108/M109*100</f>
        <v>1.8734388009991676</v>
      </c>
      <c r="P108" s="57"/>
      <c r="Q108" s="7" t="s">
        <v>75</v>
      </c>
      <c r="R108" s="58">
        <v>0.99</v>
      </c>
      <c r="S108" s="58">
        <v>3.738</v>
      </c>
      <c r="T108" s="58">
        <v>7.46</v>
      </c>
      <c r="U108" s="58">
        <v>10.93</v>
      </c>
      <c r="V108" s="58">
        <v>12.327</v>
      </c>
      <c r="W108" s="58">
        <v>12.941</v>
      </c>
      <c r="X108" s="58">
        <v>9.68</v>
      </c>
      <c r="Y108" s="58">
        <v>7.266</v>
      </c>
      <c r="Z108" s="58">
        <v>1.924</v>
      </c>
      <c r="AA108" s="58">
        <v>67.256</v>
      </c>
      <c r="AB108" s="64">
        <v>100</v>
      </c>
    </row>
    <row r="109" spans="1:28" ht="16.5" thickBot="1">
      <c r="A109" s="57"/>
      <c r="B109" s="7" t="s">
        <v>75</v>
      </c>
      <c r="C109" s="58">
        <f>SUM(C103:C108)</f>
        <v>990</v>
      </c>
      <c r="D109" s="58">
        <f aca="true" t="shared" si="17" ref="D109:L109">SUM(D103:D108)</f>
        <v>3738</v>
      </c>
      <c r="E109" s="58">
        <f t="shared" si="17"/>
        <v>7460</v>
      </c>
      <c r="F109" s="58">
        <f t="shared" si="17"/>
        <v>10930</v>
      </c>
      <c r="G109" s="58">
        <f t="shared" si="17"/>
        <v>12327</v>
      </c>
      <c r="H109" s="58">
        <f t="shared" si="17"/>
        <v>12941</v>
      </c>
      <c r="I109" s="58">
        <f t="shared" si="17"/>
        <v>9680</v>
      </c>
      <c r="J109" s="58">
        <f t="shared" si="17"/>
        <v>5212</v>
      </c>
      <c r="K109" s="58">
        <f t="shared" si="17"/>
        <v>2054</v>
      </c>
      <c r="L109" s="58">
        <f t="shared" si="17"/>
        <v>1924</v>
      </c>
      <c r="M109" s="58">
        <f t="shared" si="16"/>
        <v>67256</v>
      </c>
      <c r="N109" s="64">
        <f>M109/M109*100</f>
        <v>100</v>
      </c>
      <c r="P109" s="4"/>
      <c r="Q109" s="4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2"/>
    </row>
    <row r="110" spans="1:28" ht="15.75">
      <c r="A110" s="4"/>
      <c r="B110" s="4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2"/>
      <c r="P110" s="2" t="s">
        <v>83</v>
      </c>
      <c r="Q110" s="21" t="s">
        <v>62</v>
      </c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/>
    </row>
    <row r="111" spans="1:28" ht="15.75">
      <c r="A111" s="2" t="s">
        <v>83</v>
      </c>
      <c r="B111" s="21" t="s">
        <v>84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2"/>
      <c r="P111" s="2"/>
      <c r="Q111" s="53" t="s">
        <v>86</v>
      </c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2"/>
    </row>
    <row r="112" spans="1:28" ht="16.5" thickBot="1">
      <c r="A112" s="2"/>
      <c r="B112" s="53" t="s">
        <v>85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2"/>
      <c r="P112" s="18"/>
      <c r="Q112" s="18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6.5" thickBot="1">
      <c r="A113" s="18"/>
      <c r="B113" s="18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P113" s="54" t="s">
        <v>63</v>
      </c>
      <c r="Q113" s="5" t="s">
        <v>64</v>
      </c>
      <c r="R113" s="55" t="s">
        <v>65</v>
      </c>
      <c r="S113" s="55"/>
      <c r="T113" s="55"/>
      <c r="U113" s="55"/>
      <c r="V113" s="55"/>
      <c r="W113" s="55"/>
      <c r="X113" s="55"/>
      <c r="Y113" s="55"/>
      <c r="Z113" s="55"/>
      <c r="AA113" s="55"/>
      <c r="AB113" s="62"/>
    </row>
    <row r="114" spans="1:28" ht="15.75">
      <c r="A114" s="54" t="s">
        <v>63</v>
      </c>
      <c r="B114" s="5" t="s">
        <v>64</v>
      </c>
      <c r="C114" s="55" t="s">
        <v>65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62"/>
      <c r="P114" s="56"/>
      <c r="Q114" s="6"/>
      <c r="R114" s="60" t="s">
        <v>66</v>
      </c>
      <c r="S114" s="60" t="s">
        <v>67</v>
      </c>
      <c r="T114" s="60" t="s">
        <v>68</v>
      </c>
      <c r="U114" s="60" t="s">
        <v>69</v>
      </c>
      <c r="V114" s="60" t="s">
        <v>70</v>
      </c>
      <c r="W114" s="60" t="s">
        <v>71</v>
      </c>
      <c r="X114" s="60" t="s">
        <v>72</v>
      </c>
      <c r="Y114" s="60" t="s">
        <v>73</v>
      </c>
      <c r="Z114" s="60" t="s">
        <v>74</v>
      </c>
      <c r="AA114" s="61" t="s">
        <v>75</v>
      </c>
      <c r="AB114" s="63" t="s">
        <v>75</v>
      </c>
    </row>
    <row r="115" spans="1:28" ht="16.5" thickBot="1">
      <c r="A115" s="56"/>
      <c r="B115" s="6"/>
      <c r="C115" s="60" t="s">
        <v>66</v>
      </c>
      <c r="D115" s="60" t="s">
        <v>67</v>
      </c>
      <c r="E115" s="60" t="s">
        <v>68</v>
      </c>
      <c r="F115" s="60" t="s">
        <v>69</v>
      </c>
      <c r="G115" s="60" t="s">
        <v>70</v>
      </c>
      <c r="H115" s="60" t="s">
        <v>71</v>
      </c>
      <c r="I115" s="60" t="s">
        <v>72</v>
      </c>
      <c r="J115" s="60" t="s">
        <v>73</v>
      </c>
      <c r="K115" s="60"/>
      <c r="L115" s="60" t="s">
        <v>74</v>
      </c>
      <c r="M115" s="61" t="s">
        <v>75</v>
      </c>
      <c r="N115" s="63" t="s">
        <v>77</v>
      </c>
      <c r="P115" s="57"/>
      <c r="Q115" s="7"/>
      <c r="R115" s="59"/>
      <c r="S115" s="59" t="s">
        <v>76</v>
      </c>
      <c r="T115" s="58"/>
      <c r="U115" s="58"/>
      <c r="V115" s="58"/>
      <c r="W115" s="58"/>
      <c r="X115" s="58"/>
      <c r="Y115" s="58"/>
      <c r="Z115" s="58"/>
      <c r="AA115" s="58"/>
      <c r="AB115" s="64" t="s">
        <v>77</v>
      </c>
    </row>
    <row r="116" spans="1:28" ht="16.5" thickBot="1">
      <c r="A116" s="57"/>
      <c r="B116" s="7"/>
      <c r="C116" s="59"/>
      <c r="D116" s="59" t="s">
        <v>76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64"/>
      <c r="P116" s="56" t="s">
        <v>25</v>
      </c>
      <c r="Q116" s="6" t="s">
        <v>78</v>
      </c>
      <c r="R116" s="31">
        <v>0.131</v>
      </c>
      <c r="S116" s="31">
        <v>0.613</v>
      </c>
      <c r="T116" s="31">
        <v>1.661</v>
      </c>
      <c r="U116" s="31">
        <v>2.784</v>
      </c>
      <c r="V116" s="31">
        <v>3.714</v>
      </c>
      <c r="W116" s="31">
        <v>3.944</v>
      </c>
      <c r="X116" s="31">
        <v>3.189</v>
      </c>
      <c r="Y116" s="31">
        <v>2.653</v>
      </c>
      <c r="Z116" s="31">
        <v>0.511</v>
      </c>
      <c r="AA116" s="31">
        <v>19.2</v>
      </c>
      <c r="AB116" s="65">
        <v>45.93960855625209</v>
      </c>
    </row>
    <row r="117" spans="1:28" ht="15.75">
      <c r="A117" s="56" t="s">
        <v>25</v>
      </c>
      <c r="B117" s="6" t="s">
        <v>78</v>
      </c>
      <c r="C117" s="31">
        <v>131</v>
      </c>
      <c r="D117" s="31">
        <v>613</v>
      </c>
      <c r="E117" s="31">
        <v>1661</v>
      </c>
      <c r="F117" s="31">
        <v>2784</v>
      </c>
      <c r="G117" s="31">
        <v>3714</v>
      </c>
      <c r="H117" s="31">
        <v>3944</v>
      </c>
      <c r="I117" s="31">
        <v>3189</v>
      </c>
      <c r="J117" s="31">
        <v>1872</v>
      </c>
      <c r="K117" s="31">
        <v>781</v>
      </c>
      <c r="L117" s="31">
        <v>511</v>
      </c>
      <c r="M117" s="31">
        <f aca="true" t="shared" si="18" ref="M117:M123">SUM(C117:L117)</f>
        <v>19200</v>
      </c>
      <c r="N117" s="65">
        <f>M117/M123*100</f>
        <v>45.93960855625209</v>
      </c>
      <c r="P117" s="56"/>
      <c r="Q117" s="6" t="s">
        <v>79</v>
      </c>
      <c r="R117" s="31">
        <v>0.219</v>
      </c>
      <c r="S117" s="31">
        <v>0.966</v>
      </c>
      <c r="T117" s="31">
        <v>2.012</v>
      </c>
      <c r="U117" s="31">
        <v>3.014</v>
      </c>
      <c r="V117" s="31">
        <v>3.248</v>
      </c>
      <c r="W117" s="31">
        <v>2.702</v>
      </c>
      <c r="X117" s="31">
        <v>1.728</v>
      </c>
      <c r="Y117" s="31">
        <v>1.052</v>
      </c>
      <c r="Z117" s="31">
        <v>0.2</v>
      </c>
      <c r="AA117" s="31">
        <v>15.141</v>
      </c>
      <c r="AB117" s="65">
        <v>36.227688184906924</v>
      </c>
    </row>
    <row r="118" spans="1:28" ht="15.75">
      <c r="A118" s="56"/>
      <c r="B118" s="6" t="s">
        <v>79</v>
      </c>
      <c r="C118" s="31">
        <v>219</v>
      </c>
      <c r="D118" s="31">
        <v>966</v>
      </c>
      <c r="E118" s="31">
        <v>2012</v>
      </c>
      <c r="F118" s="31">
        <v>3014</v>
      </c>
      <c r="G118" s="31">
        <v>3248</v>
      </c>
      <c r="H118" s="31">
        <v>2702</v>
      </c>
      <c r="I118" s="31">
        <v>1728</v>
      </c>
      <c r="J118" s="31">
        <v>681</v>
      </c>
      <c r="K118" s="31">
        <v>371</v>
      </c>
      <c r="L118" s="31">
        <v>200</v>
      </c>
      <c r="M118" s="31">
        <f t="shared" si="18"/>
        <v>15141</v>
      </c>
      <c r="N118" s="65">
        <f>M118/M123*100</f>
        <v>36.227688184906924</v>
      </c>
      <c r="P118" s="56"/>
      <c r="Q118" s="6" t="s">
        <v>80</v>
      </c>
      <c r="R118" s="31">
        <v>0.244</v>
      </c>
      <c r="S118" s="31">
        <v>0.716</v>
      </c>
      <c r="T118" s="31">
        <v>1.339</v>
      </c>
      <c r="U118" s="31">
        <v>1.143</v>
      </c>
      <c r="V118" s="31">
        <v>0.738</v>
      </c>
      <c r="W118" s="31">
        <v>0.456</v>
      </c>
      <c r="X118" s="31">
        <v>0.285</v>
      </c>
      <c r="Y118" s="31">
        <v>0.256</v>
      </c>
      <c r="Z118" s="31">
        <v>0.033</v>
      </c>
      <c r="AA118" s="31">
        <v>5.21</v>
      </c>
      <c r="AB118" s="65">
        <v>12.465904196774655</v>
      </c>
    </row>
    <row r="119" spans="1:28" ht="15.75">
      <c r="A119" s="56"/>
      <c r="B119" s="6" t="s">
        <v>80</v>
      </c>
      <c r="C119" s="31">
        <v>244</v>
      </c>
      <c r="D119" s="31">
        <v>716</v>
      </c>
      <c r="E119" s="31">
        <v>1339</v>
      </c>
      <c r="F119" s="31">
        <v>1143</v>
      </c>
      <c r="G119" s="31">
        <v>738</v>
      </c>
      <c r="H119" s="31">
        <v>456</v>
      </c>
      <c r="I119" s="31">
        <v>285</v>
      </c>
      <c r="J119" s="31">
        <v>188</v>
      </c>
      <c r="K119" s="31">
        <v>68</v>
      </c>
      <c r="L119" s="31">
        <v>33</v>
      </c>
      <c r="M119" s="31">
        <f t="shared" si="18"/>
        <v>5210</v>
      </c>
      <c r="N119" s="65">
        <f>M119/M123*100</f>
        <v>12.465904196774655</v>
      </c>
      <c r="P119" s="56"/>
      <c r="Q119" s="6" t="s">
        <v>91</v>
      </c>
      <c r="R119" s="31">
        <v>0.015</v>
      </c>
      <c r="S119" s="31">
        <v>0.028</v>
      </c>
      <c r="T119" s="31">
        <v>0.019</v>
      </c>
      <c r="U119" s="31">
        <v>0.014</v>
      </c>
      <c r="V119" s="31">
        <v>0.029</v>
      </c>
      <c r="W119" s="31">
        <v>0.035</v>
      </c>
      <c r="X119" s="31">
        <v>0.028</v>
      </c>
      <c r="Y119" s="31">
        <v>0.027</v>
      </c>
      <c r="Z119" s="31">
        <v>0.133</v>
      </c>
      <c r="AA119" s="31">
        <v>0.328</v>
      </c>
      <c r="AB119" s="65">
        <v>0.7848016461693067</v>
      </c>
    </row>
    <row r="120" spans="1:28" ht="15.75">
      <c r="A120" s="56"/>
      <c r="B120" s="6" t="s">
        <v>91</v>
      </c>
      <c r="C120" s="31">
        <v>15</v>
      </c>
      <c r="D120" s="31">
        <v>28</v>
      </c>
      <c r="E120" s="31">
        <v>19</v>
      </c>
      <c r="F120" s="31">
        <v>14</v>
      </c>
      <c r="G120" s="31">
        <v>29</v>
      </c>
      <c r="H120" s="31">
        <v>35</v>
      </c>
      <c r="I120" s="31">
        <v>28</v>
      </c>
      <c r="J120" s="31">
        <v>13</v>
      </c>
      <c r="K120" s="31">
        <v>14</v>
      </c>
      <c r="L120" s="31">
        <v>133</v>
      </c>
      <c r="M120" s="31">
        <f t="shared" si="18"/>
        <v>328</v>
      </c>
      <c r="N120" s="65">
        <f>M120/M123*100</f>
        <v>0.7848016461693067</v>
      </c>
      <c r="P120" s="56"/>
      <c r="Q120" s="6" t="s">
        <v>90</v>
      </c>
      <c r="R120" s="31">
        <v>0.076</v>
      </c>
      <c r="S120" s="31">
        <v>0.099</v>
      </c>
      <c r="T120" s="31">
        <v>0.102</v>
      </c>
      <c r="U120" s="31">
        <v>0.153</v>
      </c>
      <c r="V120" s="31">
        <v>0.1</v>
      </c>
      <c r="W120" s="31">
        <v>0.072</v>
      </c>
      <c r="X120" s="31">
        <v>0.045</v>
      </c>
      <c r="Y120" s="31">
        <v>0.009</v>
      </c>
      <c r="Z120" s="31">
        <v>0.011</v>
      </c>
      <c r="AA120" s="31">
        <v>0.667</v>
      </c>
      <c r="AB120" s="65">
        <v>1.5959228597406325</v>
      </c>
    </row>
    <row r="121" spans="1:28" ht="15.75">
      <c r="A121" s="56"/>
      <c r="B121" s="6" t="s">
        <v>90</v>
      </c>
      <c r="C121" s="31">
        <v>76</v>
      </c>
      <c r="D121" s="31">
        <v>99</v>
      </c>
      <c r="E121" s="31">
        <v>102</v>
      </c>
      <c r="F121" s="31">
        <v>153</v>
      </c>
      <c r="G121" s="31">
        <v>100</v>
      </c>
      <c r="H121" s="31">
        <v>72</v>
      </c>
      <c r="I121" s="31">
        <v>45</v>
      </c>
      <c r="J121" s="31">
        <v>9</v>
      </c>
      <c r="K121" s="31"/>
      <c r="L121" s="31">
        <v>11</v>
      </c>
      <c r="M121" s="31">
        <f t="shared" si="18"/>
        <v>667</v>
      </c>
      <c r="N121" s="65">
        <f>M121/M123*100</f>
        <v>1.5959228597406325</v>
      </c>
      <c r="P121" s="56"/>
      <c r="Q121" s="6" t="s">
        <v>81</v>
      </c>
      <c r="R121" s="31">
        <v>0.063</v>
      </c>
      <c r="S121" s="31">
        <v>0.172</v>
      </c>
      <c r="T121" s="31">
        <v>0.223</v>
      </c>
      <c r="U121" s="31">
        <v>0.277</v>
      </c>
      <c r="V121" s="31">
        <v>0.208</v>
      </c>
      <c r="W121" s="31">
        <v>0.097</v>
      </c>
      <c r="X121" s="31">
        <v>0.102</v>
      </c>
      <c r="Y121" s="31">
        <v>0.07700000000000001</v>
      </c>
      <c r="Z121" s="31">
        <v>0.029</v>
      </c>
      <c r="AA121" s="31">
        <v>1.248</v>
      </c>
      <c r="AB121" s="65">
        <v>2.986074556156386</v>
      </c>
    </row>
    <row r="122" spans="1:28" ht="15.75">
      <c r="A122" s="56"/>
      <c r="B122" s="6" t="s">
        <v>81</v>
      </c>
      <c r="C122" s="31">
        <v>63</v>
      </c>
      <c r="D122" s="31">
        <v>172</v>
      </c>
      <c r="E122" s="31">
        <v>223</v>
      </c>
      <c r="F122" s="31">
        <v>277</v>
      </c>
      <c r="G122" s="31">
        <v>208</v>
      </c>
      <c r="H122" s="31">
        <v>97</v>
      </c>
      <c r="I122" s="31">
        <v>102</v>
      </c>
      <c r="J122" s="31">
        <v>35</v>
      </c>
      <c r="K122" s="31">
        <v>42</v>
      </c>
      <c r="L122" s="31">
        <v>29</v>
      </c>
      <c r="M122" s="31">
        <f t="shared" si="18"/>
        <v>1248</v>
      </c>
      <c r="N122" s="65">
        <f>M122/M123*100</f>
        <v>2.986074556156386</v>
      </c>
      <c r="P122" s="56"/>
      <c r="Q122" s="6" t="s">
        <v>75</v>
      </c>
      <c r="R122" s="31">
        <v>0.748</v>
      </c>
      <c r="S122" s="31">
        <v>2.594</v>
      </c>
      <c r="T122" s="31">
        <v>5.356</v>
      </c>
      <c r="U122" s="31">
        <v>7.385</v>
      </c>
      <c r="V122" s="31">
        <v>8.037</v>
      </c>
      <c r="W122" s="31">
        <v>7.306</v>
      </c>
      <c r="X122" s="31">
        <v>5.377</v>
      </c>
      <c r="Y122" s="31">
        <v>4.074</v>
      </c>
      <c r="Z122" s="31">
        <v>0.917</v>
      </c>
      <c r="AA122" s="31">
        <v>41.794</v>
      </c>
      <c r="AB122" s="65">
        <v>100</v>
      </c>
    </row>
    <row r="123" spans="1:28" ht="7.5" customHeight="1">
      <c r="A123" s="56"/>
      <c r="B123" s="6" t="s">
        <v>75</v>
      </c>
      <c r="C123" s="31">
        <f>SUM(C117:C122)</f>
        <v>748</v>
      </c>
      <c r="D123" s="31">
        <f aca="true" t="shared" si="19" ref="D123:L123">SUM(D117:D122)</f>
        <v>2594</v>
      </c>
      <c r="E123" s="31">
        <f t="shared" si="19"/>
        <v>5356</v>
      </c>
      <c r="F123" s="31">
        <f t="shared" si="19"/>
        <v>7385</v>
      </c>
      <c r="G123" s="31">
        <f t="shared" si="19"/>
        <v>8037</v>
      </c>
      <c r="H123" s="31">
        <f t="shared" si="19"/>
        <v>7306</v>
      </c>
      <c r="I123" s="31">
        <f t="shared" si="19"/>
        <v>5377</v>
      </c>
      <c r="J123" s="31">
        <f t="shared" si="19"/>
        <v>2798</v>
      </c>
      <c r="K123" s="31">
        <f t="shared" si="19"/>
        <v>1276</v>
      </c>
      <c r="L123" s="31">
        <f t="shared" si="19"/>
        <v>917</v>
      </c>
      <c r="M123" s="31">
        <f t="shared" si="18"/>
        <v>41794</v>
      </c>
      <c r="N123" s="65">
        <f>M123/M123*100</f>
        <v>100</v>
      </c>
      <c r="P123" s="56"/>
      <c r="Q123" s="6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65"/>
    </row>
    <row r="124" spans="1:28" ht="15.75">
      <c r="A124" s="56"/>
      <c r="B124" s="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5"/>
      <c r="P124" s="56" t="s">
        <v>26</v>
      </c>
      <c r="Q124" s="6" t="s">
        <v>78</v>
      </c>
      <c r="R124" s="31">
        <v>0.135</v>
      </c>
      <c r="S124" s="31">
        <v>0.917</v>
      </c>
      <c r="T124" s="31">
        <v>2.535</v>
      </c>
      <c r="U124" s="31">
        <v>4.087</v>
      </c>
      <c r="V124" s="31">
        <v>5.115</v>
      </c>
      <c r="W124" s="31">
        <v>4.838</v>
      </c>
      <c r="X124" s="31">
        <v>3.372</v>
      </c>
      <c r="Y124" s="31">
        <v>2.202</v>
      </c>
      <c r="Z124" s="31">
        <v>0.238</v>
      </c>
      <c r="AA124" s="31">
        <v>23.439</v>
      </c>
      <c r="AB124" s="65">
        <v>33.658347453976276</v>
      </c>
    </row>
    <row r="125" spans="1:28" ht="15.75">
      <c r="A125" s="56" t="s">
        <v>26</v>
      </c>
      <c r="B125" s="6" t="s">
        <v>78</v>
      </c>
      <c r="C125" s="31">
        <v>135</v>
      </c>
      <c r="D125" s="31">
        <v>917</v>
      </c>
      <c r="E125" s="31">
        <v>2535</v>
      </c>
      <c r="F125" s="31">
        <v>4087</v>
      </c>
      <c r="G125" s="31">
        <v>5115</v>
      </c>
      <c r="H125" s="31">
        <v>4838</v>
      </c>
      <c r="I125" s="31">
        <v>3372</v>
      </c>
      <c r="J125" s="31">
        <v>1636</v>
      </c>
      <c r="K125" s="31">
        <v>566</v>
      </c>
      <c r="L125" s="31">
        <v>238</v>
      </c>
      <c r="M125" s="31">
        <f>SUM(C125:L125)</f>
        <v>23439</v>
      </c>
      <c r="N125" s="65">
        <f>M125/M132*100</f>
        <v>33.658347453976276</v>
      </c>
      <c r="P125" s="56"/>
      <c r="Q125" s="6" t="s">
        <v>79</v>
      </c>
      <c r="R125" s="31">
        <v>0.46</v>
      </c>
      <c r="S125" s="31">
        <v>2.383</v>
      </c>
      <c r="T125" s="31">
        <v>5.003</v>
      </c>
      <c r="U125" s="31">
        <v>7.533</v>
      </c>
      <c r="V125" s="31">
        <v>8.068</v>
      </c>
      <c r="W125" s="31">
        <v>6.353</v>
      </c>
      <c r="X125" s="31">
        <v>3.782</v>
      </c>
      <c r="Y125" s="31">
        <v>2.391</v>
      </c>
      <c r="Z125" s="31">
        <v>0.35</v>
      </c>
      <c r="AA125" s="31">
        <v>36.323</v>
      </c>
      <c r="AB125" s="65">
        <v>52.159740371636175</v>
      </c>
    </row>
    <row r="126" spans="1:28" ht="15.75">
      <c r="A126" s="56"/>
      <c r="B126" s="6" t="s">
        <v>79</v>
      </c>
      <c r="C126" s="31">
        <v>460</v>
      </c>
      <c r="D126" s="31">
        <v>2383</v>
      </c>
      <c r="E126" s="31">
        <v>5003</v>
      </c>
      <c r="F126" s="31">
        <v>7533</v>
      </c>
      <c r="G126" s="31">
        <v>8068</v>
      </c>
      <c r="H126" s="31">
        <v>6353</v>
      </c>
      <c r="I126" s="31">
        <v>3782</v>
      </c>
      <c r="J126" s="31">
        <v>1704</v>
      </c>
      <c r="K126" s="31">
        <v>687</v>
      </c>
      <c r="L126" s="31">
        <v>350</v>
      </c>
      <c r="M126" s="31">
        <f aca="true" t="shared" si="20" ref="M126:M131">SUM(C126:L126)</f>
        <v>36323</v>
      </c>
      <c r="N126" s="65">
        <f>M126/M132*100</f>
        <v>52.159740371636175</v>
      </c>
      <c r="P126" s="56"/>
      <c r="Q126" s="6" t="s">
        <v>80</v>
      </c>
      <c r="R126" s="31">
        <v>0.281</v>
      </c>
      <c r="S126" s="31">
        <v>1.257</v>
      </c>
      <c r="T126" s="31">
        <v>1.972</v>
      </c>
      <c r="U126" s="31">
        <v>1.586</v>
      </c>
      <c r="V126" s="31">
        <v>1.078</v>
      </c>
      <c r="W126" s="31">
        <v>0.565</v>
      </c>
      <c r="X126" s="31">
        <v>0.244</v>
      </c>
      <c r="Y126" s="31">
        <v>0.24</v>
      </c>
      <c r="Z126" s="31">
        <v>0.042</v>
      </c>
      <c r="AA126" s="31">
        <v>7.265</v>
      </c>
      <c r="AB126" s="65">
        <v>10.432522473362244</v>
      </c>
    </row>
    <row r="127" spans="1:28" ht="15.75">
      <c r="A127" s="56"/>
      <c r="B127" s="6" t="s">
        <v>80</v>
      </c>
      <c r="C127" s="31">
        <v>281</v>
      </c>
      <c r="D127" s="31">
        <v>1257</v>
      </c>
      <c r="E127" s="31">
        <v>1972</v>
      </c>
      <c r="F127" s="31">
        <v>1586</v>
      </c>
      <c r="G127" s="31">
        <v>1078</v>
      </c>
      <c r="H127" s="31">
        <v>565</v>
      </c>
      <c r="I127" s="31">
        <v>244</v>
      </c>
      <c r="J127" s="31">
        <v>158</v>
      </c>
      <c r="K127" s="31">
        <v>82</v>
      </c>
      <c r="L127" s="31">
        <v>42</v>
      </c>
      <c r="M127" s="31">
        <f t="shared" si="20"/>
        <v>7265</v>
      </c>
      <c r="N127" s="65">
        <f>M127/M132*100</f>
        <v>10.432522473362244</v>
      </c>
      <c r="P127" s="56"/>
      <c r="Q127" s="6" t="s">
        <v>91</v>
      </c>
      <c r="R127" s="31">
        <v>0.031</v>
      </c>
      <c r="S127" s="31">
        <v>0.04</v>
      </c>
      <c r="T127" s="31">
        <v>0.083</v>
      </c>
      <c r="U127" s="31">
        <v>0.121</v>
      </c>
      <c r="V127" s="31">
        <v>0.152</v>
      </c>
      <c r="W127" s="31">
        <v>0.083</v>
      </c>
      <c r="X127" s="31">
        <v>0.071</v>
      </c>
      <c r="Y127" s="31">
        <v>0.133</v>
      </c>
      <c r="Z127" s="31">
        <v>0.015</v>
      </c>
      <c r="AA127" s="31">
        <v>0.729</v>
      </c>
      <c r="AB127" s="65">
        <v>1.0468422413050344</v>
      </c>
    </row>
    <row r="128" spans="1:28" ht="15.75">
      <c r="A128" s="56"/>
      <c r="B128" s="6" t="s">
        <v>91</v>
      </c>
      <c r="C128" s="31">
        <v>31</v>
      </c>
      <c r="D128" s="31">
        <v>40</v>
      </c>
      <c r="E128" s="31">
        <v>83</v>
      </c>
      <c r="F128" s="31">
        <v>121</v>
      </c>
      <c r="G128" s="31">
        <v>152</v>
      </c>
      <c r="H128" s="31">
        <v>83</v>
      </c>
      <c r="I128" s="31">
        <v>71</v>
      </c>
      <c r="J128" s="31">
        <v>94</v>
      </c>
      <c r="K128" s="31">
        <v>39</v>
      </c>
      <c r="L128" s="31">
        <v>15</v>
      </c>
      <c r="M128" s="31">
        <f t="shared" si="20"/>
        <v>729</v>
      </c>
      <c r="N128" s="65">
        <f>M128/M132*100</f>
        <v>1.0468422413050344</v>
      </c>
      <c r="P128" s="56"/>
      <c r="Q128" s="6" t="s">
        <v>82</v>
      </c>
      <c r="R128" s="31">
        <v>0.001</v>
      </c>
      <c r="S128" s="31">
        <v>0.002</v>
      </c>
      <c r="T128" s="31">
        <v>0.004</v>
      </c>
      <c r="U128" s="31">
        <v>0.005</v>
      </c>
      <c r="V128" s="31">
        <v>0.021</v>
      </c>
      <c r="W128" s="31">
        <v>0.011</v>
      </c>
      <c r="X128" s="31"/>
      <c r="Y128" s="31"/>
      <c r="Z128" s="31"/>
      <c r="AA128" s="31">
        <v>0.044</v>
      </c>
      <c r="AB128" s="65">
        <v>0.06318389385105833</v>
      </c>
    </row>
    <row r="129" spans="1:28" ht="15.75">
      <c r="A129" s="56"/>
      <c r="B129" s="6" t="s">
        <v>82</v>
      </c>
      <c r="C129" s="31">
        <v>1</v>
      </c>
      <c r="D129" s="31">
        <v>2</v>
      </c>
      <c r="E129" s="31">
        <v>4</v>
      </c>
      <c r="F129" s="31">
        <v>5</v>
      </c>
      <c r="G129" s="31">
        <v>21</v>
      </c>
      <c r="H129" s="31">
        <v>11</v>
      </c>
      <c r="I129" s="31"/>
      <c r="J129" s="31"/>
      <c r="K129" s="31"/>
      <c r="L129" s="31"/>
      <c r="M129" s="31">
        <f t="shared" si="20"/>
        <v>44</v>
      </c>
      <c r="N129" s="65">
        <f>M129/M132*100</f>
        <v>0.06318389385105833</v>
      </c>
      <c r="P129" s="56"/>
      <c r="Q129" s="6" t="s">
        <v>90</v>
      </c>
      <c r="R129" s="31">
        <v>0.068</v>
      </c>
      <c r="S129" s="31">
        <v>0.13</v>
      </c>
      <c r="T129" s="31">
        <v>0.191</v>
      </c>
      <c r="U129" s="31">
        <v>0.159</v>
      </c>
      <c r="V129" s="31">
        <v>0.103</v>
      </c>
      <c r="W129" s="31">
        <v>0.07</v>
      </c>
      <c r="X129" s="31">
        <v>0.025</v>
      </c>
      <c r="Y129" s="31">
        <v>0.017</v>
      </c>
      <c r="Z129" s="31"/>
      <c r="AA129" s="31">
        <v>0.763</v>
      </c>
      <c r="AB129" s="65">
        <v>1.0956661592808523</v>
      </c>
    </row>
    <row r="130" spans="1:28" ht="15.75">
      <c r="A130" s="56"/>
      <c r="B130" s="6" t="s">
        <v>90</v>
      </c>
      <c r="C130" s="31">
        <v>68</v>
      </c>
      <c r="D130" s="31">
        <v>130</v>
      </c>
      <c r="E130" s="31">
        <v>191</v>
      </c>
      <c r="F130" s="31">
        <v>159</v>
      </c>
      <c r="G130" s="31">
        <v>103</v>
      </c>
      <c r="H130" s="31">
        <v>70</v>
      </c>
      <c r="I130" s="31">
        <v>25</v>
      </c>
      <c r="J130" s="31">
        <v>8</v>
      </c>
      <c r="K130" s="31">
        <v>9</v>
      </c>
      <c r="L130" s="31"/>
      <c r="M130" s="31">
        <f t="shared" si="20"/>
        <v>763</v>
      </c>
      <c r="N130" s="65">
        <f>M130/M132*100</f>
        <v>1.0956661592808523</v>
      </c>
      <c r="P130" s="56"/>
      <c r="Q130" s="6" t="s">
        <v>81</v>
      </c>
      <c r="R130" s="31">
        <v>0.096</v>
      </c>
      <c r="S130" s="31">
        <v>0.216</v>
      </c>
      <c r="T130" s="31">
        <v>0.244</v>
      </c>
      <c r="U130" s="31">
        <v>0.217</v>
      </c>
      <c r="V130" s="31">
        <v>0.144</v>
      </c>
      <c r="W130" s="31">
        <v>0.074</v>
      </c>
      <c r="X130" s="31">
        <v>0.058</v>
      </c>
      <c r="Y130" s="31">
        <v>0.011</v>
      </c>
      <c r="Z130" s="31">
        <v>0.015</v>
      </c>
      <c r="AA130" s="31">
        <v>1.075</v>
      </c>
      <c r="AB130" s="65">
        <v>1.5436974065883569</v>
      </c>
    </row>
    <row r="131" spans="1:28" ht="15.75">
      <c r="A131" s="56"/>
      <c r="B131" s="6" t="s">
        <v>81</v>
      </c>
      <c r="C131" s="31">
        <v>96</v>
      </c>
      <c r="D131" s="31">
        <v>216</v>
      </c>
      <c r="E131" s="31">
        <v>244</v>
      </c>
      <c r="F131" s="31">
        <v>217</v>
      </c>
      <c r="G131" s="31">
        <v>144</v>
      </c>
      <c r="H131" s="31">
        <v>74</v>
      </c>
      <c r="I131" s="31">
        <v>58</v>
      </c>
      <c r="J131" s="31">
        <v>4</v>
      </c>
      <c r="K131" s="31">
        <v>7</v>
      </c>
      <c r="L131" s="31">
        <v>15</v>
      </c>
      <c r="M131" s="31">
        <f t="shared" si="20"/>
        <v>1075</v>
      </c>
      <c r="N131" s="65">
        <f>M131/M132*100</f>
        <v>1.5436974065883569</v>
      </c>
      <c r="P131" s="56"/>
      <c r="Q131" s="6" t="s">
        <v>75</v>
      </c>
      <c r="R131" s="31">
        <v>1.072</v>
      </c>
      <c r="S131" s="31">
        <v>4.945</v>
      </c>
      <c r="T131" s="31">
        <v>10.032</v>
      </c>
      <c r="U131" s="31">
        <v>13.708</v>
      </c>
      <c r="V131" s="31">
        <v>14.681</v>
      </c>
      <c r="W131" s="31">
        <v>11.994</v>
      </c>
      <c r="X131" s="31">
        <v>7.552</v>
      </c>
      <c r="Y131" s="31">
        <v>4.994</v>
      </c>
      <c r="Z131" s="31">
        <v>0.66</v>
      </c>
      <c r="AA131" s="31">
        <v>69.638</v>
      </c>
      <c r="AB131" s="65">
        <v>100</v>
      </c>
    </row>
    <row r="132" spans="1:28" ht="7.5" customHeight="1">
      <c r="A132" s="56"/>
      <c r="B132" s="6" t="s">
        <v>75</v>
      </c>
      <c r="C132" s="31">
        <f>SUM(C125:C131)</f>
        <v>1072</v>
      </c>
      <c r="D132" s="31">
        <f aca="true" t="shared" si="21" ref="D132:M132">SUM(D125:D131)</f>
        <v>4945</v>
      </c>
      <c r="E132" s="31">
        <f t="shared" si="21"/>
        <v>10032</v>
      </c>
      <c r="F132" s="31">
        <f t="shared" si="21"/>
        <v>13708</v>
      </c>
      <c r="G132" s="31">
        <f t="shared" si="21"/>
        <v>14681</v>
      </c>
      <c r="H132" s="31">
        <f t="shared" si="21"/>
        <v>11994</v>
      </c>
      <c r="I132" s="31">
        <f t="shared" si="21"/>
        <v>7552</v>
      </c>
      <c r="J132" s="31">
        <f t="shared" si="21"/>
        <v>3604</v>
      </c>
      <c r="K132" s="31">
        <f t="shared" si="21"/>
        <v>1390</v>
      </c>
      <c r="L132" s="31">
        <f t="shared" si="21"/>
        <v>660</v>
      </c>
      <c r="M132" s="31">
        <f t="shared" si="21"/>
        <v>69638</v>
      </c>
      <c r="N132" s="65">
        <f>M132/M132*100</f>
        <v>100</v>
      </c>
      <c r="P132" s="56"/>
      <c r="Q132" s="6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65"/>
    </row>
    <row r="133" spans="1:28" ht="15.75">
      <c r="A133" s="56"/>
      <c r="B133" s="6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5"/>
      <c r="P133" s="56" t="s">
        <v>27</v>
      </c>
      <c r="Q133" s="6" t="s">
        <v>78</v>
      </c>
      <c r="R133" s="31">
        <v>0.243</v>
      </c>
      <c r="S133" s="31">
        <v>1.157</v>
      </c>
      <c r="T133" s="31">
        <v>2.538</v>
      </c>
      <c r="U133" s="31">
        <v>4.022</v>
      </c>
      <c r="V133" s="31">
        <v>5.301</v>
      </c>
      <c r="W133" s="31">
        <v>5.511</v>
      </c>
      <c r="X133" s="31">
        <v>4.2</v>
      </c>
      <c r="Y133" s="31">
        <v>2.6479999999999997</v>
      </c>
      <c r="Z133" s="31">
        <v>0.291</v>
      </c>
      <c r="AA133" s="31">
        <v>25.911</v>
      </c>
      <c r="AB133" s="65">
        <v>38.95160926624675</v>
      </c>
    </row>
    <row r="134" spans="1:28" ht="15.75">
      <c r="A134" s="56" t="s">
        <v>27</v>
      </c>
      <c r="B134" s="6" t="s">
        <v>78</v>
      </c>
      <c r="C134" s="31">
        <v>243</v>
      </c>
      <c r="D134" s="31">
        <v>1157</v>
      </c>
      <c r="E134" s="31">
        <v>2538</v>
      </c>
      <c r="F134" s="31">
        <v>4022</v>
      </c>
      <c r="G134" s="31">
        <v>5301</v>
      </c>
      <c r="H134" s="31">
        <v>5511</v>
      </c>
      <c r="I134" s="31">
        <v>4200</v>
      </c>
      <c r="J134" s="31">
        <v>1960</v>
      </c>
      <c r="K134" s="31">
        <v>688</v>
      </c>
      <c r="L134" s="31">
        <v>291</v>
      </c>
      <c r="M134" s="31">
        <f>SUM(C134:L134)</f>
        <v>25911</v>
      </c>
      <c r="N134" s="65">
        <f>M134/M141*100</f>
        <v>38.95160926624675</v>
      </c>
      <c r="P134" s="56"/>
      <c r="Q134" s="6" t="s">
        <v>79</v>
      </c>
      <c r="R134" s="31">
        <v>0.515</v>
      </c>
      <c r="S134" s="31">
        <v>2.36</v>
      </c>
      <c r="T134" s="31">
        <v>4.733</v>
      </c>
      <c r="U134" s="31">
        <v>6.907</v>
      </c>
      <c r="V134" s="31">
        <v>7.207</v>
      </c>
      <c r="W134" s="31">
        <v>4.994</v>
      </c>
      <c r="X134" s="31">
        <v>2.879</v>
      </c>
      <c r="Y134" s="31">
        <v>2.009</v>
      </c>
      <c r="Z134" s="31">
        <v>0.332</v>
      </c>
      <c r="AA134" s="31">
        <v>31.936</v>
      </c>
      <c r="AB134" s="65">
        <v>48.00889944528796</v>
      </c>
    </row>
    <row r="135" spans="1:28" ht="15.75">
      <c r="A135" s="56"/>
      <c r="B135" s="6" t="s">
        <v>79</v>
      </c>
      <c r="C135" s="31">
        <v>515</v>
      </c>
      <c r="D135" s="31">
        <v>2360</v>
      </c>
      <c r="E135" s="31">
        <v>4733</v>
      </c>
      <c r="F135" s="31">
        <v>6907</v>
      </c>
      <c r="G135" s="31">
        <v>7207</v>
      </c>
      <c r="H135" s="31">
        <v>4994</v>
      </c>
      <c r="I135" s="31">
        <v>2879</v>
      </c>
      <c r="J135" s="31">
        <v>1541</v>
      </c>
      <c r="K135" s="31">
        <v>468</v>
      </c>
      <c r="L135" s="31">
        <v>332</v>
      </c>
      <c r="M135" s="31">
        <f aca="true" t="shared" si="22" ref="M135:M140">SUM(C135:L135)</f>
        <v>31936</v>
      </c>
      <c r="N135" s="65">
        <f>M135/M141*100</f>
        <v>48.00889944528796</v>
      </c>
      <c r="P135" s="56"/>
      <c r="Q135" s="6" t="s">
        <v>80</v>
      </c>
      <c r="R135" s="31">
        <v>0.399</v>
      </c>
      <c r="S135" s="31">
        <v>1.057</v>
      </c>
      <c r="T135" s="31">
        <v>1.651</v>
      </c>
      <c r="U135" s="31">
        <v>1.536</v>
      </c>
      <c r="V135" s="31">
        <v>1.009</v>
      </c>
      <c r="W135" s="31">
        <v>0.582</v>
      </c>
      <c r="X135" s="31">
        <v>0.219</v>
      </c>
      <c r="Y135" s="31">
        <v>0.177</v>
      </c>
      <c r="Z135" s="31">
        <v>0.047</v>
      </c>
      <c r="AA135" s="31">
        <v>6.677</v>
      </c>
      <c r="AB135" s="65">
        <v>10.03743178845778</v>
      </c>
    </row>
    <row r="136" spans="1:28" ht="15.75">
      <c r="A136" s="56"/>
      <c r="B136" s="6" t="s">
        <v>80</v>
      </c>
      <c r="C136" s="31">
        <v>399</v>
      </c>
      <c r="D136" s="31">
        <v>1057</v>
      </c>
      <c r="E136" s="31">
        <v>1651</v>
      </c>
      <c r="F136" s="31">
        <v>1536</v>
      </c>
      <c r="G136" s="31">
        <v>1009</v>
      </c>
      <c r="H136" s="31">
        <v>582</v>
      </c>
      <c r="I136" s="31">
        <v>219</v>
      </c>
      <c r="J136" s="31">
        <v>117</v>
      </c>
      <c r="K136" s="31">
        <v>60</v>
      </c>
      <c r="L136" s="31">
        <v>47</v>
      </c>
      <c r="M136" s="31">
        <f t="shared" si="22"/>
        <v>6677</v>
      </c>
      <c r="N136" s="65">
        <f>M136/M141*100</f>
        <v>10.03743178845778</v>
      </c>
      <c r="P136" s="56"/>
      <c r="Q136" s="6" t="s">
        <v>91</v>
      </c>
      <c r="R136" s="31">
        <v>0.015</v>
      </c>
      <c r="S136" s="31">
        <v>0.017</v>
      </c>
      <c r="T136" s="31">
        <v>0.014</v>
      </c>
      <c r="U136" s="31">
        <v>0.034</v>
      </c>
      <c r="V136" s="31">
        <v>0.045</v>
      </c>
      <c r="W136" s="31">
        <v>0.044</v>
      </c>
      <c r="X136" s="31">
        <v>0.068</v>
      </c>
      <c r="Y136" s="31">
        <v>0.11100000000000002</v>
      </c>
      <c r="Z136" s="31">
        <v>0.068</v>
      </c>
      <c r="AA136" s="31">
        <v>0.416</v>
      </c>
      <c r="AB136" s="65">
        <v>0.6253664256400234</v>
      </c>
    </row>
    <row r="137" spans="1:28" ht="15.75">
      <c r="A137" s="56"/>
      <c r="B137" s="6" t="s">
        <v>91</v>
      </c>
      <c r="C137" s="31">
        <v>15</v>
      </c>
      <c r="D137" s="31">
        <v>17</v>
      </c>
      <c r="E137" s="31">
        <v>14</v>
      </c>
      <c r="F137" s="31">
        <v>34</v>
      </c>
      <c r="G137" s="31">
        <v>45</v>
      </c>
      <c r="H137" s="31">
        <v>44</v>
      </c>
      <c r="I137" s="31">
        <v>68</v>
      </c>
      <c r="J137" s="31">
        <v>42</v>
      </c>
      <c r="K137" s="31">
        <v>69</v>
      </c>
      <c r="L137" s="31">
        <v>68</v>
      </c>
      <c r="M137" s="31">
        <f t="shared" si="22"/>
        <v>416</v>
      </c>
      <c r="N137" s="65">
        <f>M137/M141*100</f>
        <v>0.6253664256400234</v>
      </c>
      <c r="P137" s="56"/>
      <c r="Q137" s="6" t="s">
        <v>82</v>
      </c>
      <c r="R137" s="31">
        <v>0.002</v>
      </c>
      <c r="S137" s="31">
        <v>0.004</v>
      </c>
      <c r="T137" s="31">
        <v>0.007</v>
      </c>
      <c r="U137" s="31">
        <v>0.014</v>
      </c>
      <c r="V137" s="31">
        <v>0.007</v>
      </c>
      <c r="W137" s="31">
        <v>0.011</v>
      </c>
      <c r="X137" s="31">
        <v>0.006</v>
      </c>
      <c r="Y137" s="31">
        <v>0.018</v>
      </c>
      <c r="Z137" s="31"/>
      <c r="AA137" s="31">
        <v>0.069</v>
      </c>
      <c r="AB137" s="65">
        <v>0.10372664271433081</v>
      </c>
    </row>
    <row r="138" spans="1:28" ht="15.75">
      <c r="A138" s="56"/>
      <c r="B138" s="6" t="s">
        <v>82</v>
      </c>
      <c r="C138" s="31">
        <v>2</v>
      </c>
      <c r="D138" s="31">
        <v>4</v>
      </c>
      <c r="E138" s="31">
        <v>7</v>
      </c>
      <c r="F138" s="31">
        <v>14</v>
      </c>
      <c r="G138" s="31">
        <v>7</v>
      </c>
      <c r="H138" s="31">
        <v>11</v>
      </c>
      <c r="I138" s="31">
        <v>6</v>
      </c>
      <c r="J138" s="31">
        <v>18</v>
      </c>
      <c r="K138" s="31"/>
      <c r="L138" s="31"/>
      <c r="M138" s="31">
        <f t="shared" si="22"/>
        <v>69</v>
      </c>
      <c r="N138" s="65">
        <f>M138/M141*100</f>
        <v>0.10372664271433081</v>
      </c>
      <c r="P138" s="56"/>
      <c r="Q138" s="6" t="s">
        <v>90</v>
      </c>
      <c r="R138" s="31">
        <v>0.072</v>
      </c>
      <c r="S138" s="31">
        <v>0.053</v>
      </c>
      <c r="T138" s="31">
        <v>0.074</v>
      </c>
      <c r="U138" s="31">
        <v>0.112</v>
      </c>
      <c r="V138" s="31">
        <v>0.145</v>
      </c>
      <c r="W138" s="31">
        <v>0.091</v>
      </c>
      <c r="X138" s="31">
        <v>0.042</v>
      </c>
      <c r="Y138" s="31">
        <v>0.033</v>
      </c>
      <c r="Z138" s="31"/>
      <c r="AA138" s="31">
        <v>0.622</v>
      </c>
      <c r="AB138" s="65">
        <v>0.9350430691059965</v>
      </c>
    </row>
    <row r="139" spans="1:28" ht="15.75">
      <c r="A139" s="56"/>
      <c r="B139" s="6" t="s">
        <v>90</v>
      </c>
      <c r="C139" s="31">
        <v>72</v>
      </c>
      <c r="D139" s="31">
        <v>53</v>
      </c>
      <c r="E139" s="31">
        <v>74</v>
      </c>
      <c r="F139" s="31">
        <v>112</v>
      </c>
      <c r="G139" s="31">
        <v>145</v>
      </c>
      <c r="H139" s="31">
        <v>91</v>
      </c>
      <c r="I139" s="31">
        <v>42</v>
      </c>
      <c r="J139" s="31">
        <v>33</v>
      </c>
      <c r="K139" s="31"/>
      <c r="L139" s="31"/>
      <c r="M139" s="31">
        <f t="shared" si="22"/>
        <v>622</v>
      </c>
      <c r="N139" s="65">
        <f>M139/M141*100</f>
        <v>0.9350430691059965</v>
      </c>
      <c r="P139" s="56"/>
      <c r="Q139" s="6" t="s">
        <v>81</v>
      </c>
      <c r="R139" s="31">
        <v>0.082</v>
      </c>
      <c r="S139" s="31">
        <v>0.163</v>
      </c>
      <c r="T139" s="31">
        <v>0.228</v>
      </c>
      <c r="U139" s="31">
        <v>0.2</v>
      </c>
      <c r="V139" s="31">
        <v>0.102</v>
      </c>
      <c r="W139" s="31">
        <v>0.04</v>
      </c>
      <c r="X139" s="31">
        <v>0.037</v>
      </c>
      <c r="Y139" s="31">
        <v>0.038</v>
      </c>
      <c r="Z139" s="31"/>
      <c r="AA139" s="31">
        <v>0.89</v>
      </c>
      <c r="AB139" s="65">
        <v>1.3379233625471656</v>
      </c>
    </row>
    <row r="140" spans="1:28" ht="15.75">
      <c r="A140" s="56"/>
      <c r="B140" s="6" t="s">
        <v>81</v>
      </c>
      <c r="C140" s="31">
        <v>82</v>
      </c>
      <c r="D140" s="31">
        <v>163</v>
      </c>
      <c r="E140" s="31">
        <v>228</v>
      </c>
      <c r="F140" s="31">
        <v>200</v>
      </c>
      <c r="G140" s="31">
        <v>102</v>
      </c>
      <c r="H140" s="31">
        <v>40</v>
      </c>
      <c r="I140" s="31">
        <v>37</v>
      </c>
      <c r="J140" s="31">
        <v>18</v>
      </c>
      <c r="K140" s="31">
        <v>20</v>
      </c>
      <c r="L140" s="31"/>
      <c r="M140" s="31">
        <f t="shared" si="22"/>
        <v>890</v>
      </c>
      <c r="N140" s="65">
        <f>M140/M141*100</f>
        <v>1.3379233625471656</v>
      </c>
      <c r="P140" s="56"/>
      <c r="Q140" s="6" t="s">
        <v>75</v>
      </c>
      <c r="R140" s="31">
        <v>1.328</v>
      </c>
      <c r="S140" s="31">
        <v>4.811</v>
      </c>
      <c r="T140" s="31">
        <v>9.245</v>
      </c>
      <c r="U140" s="31">
        <v>12.825</v>
      </c>
      <c r="V140" s="31">
        <v>13.816</v>
      </c>
      <c r="W140" s="31">
        <v>11.273</v>
      </c>
      <c r="X140" s="31">
        <v>7.451</v>
      </c>
      <c r="Y140" s="31">
        <v>5.034</v>
      </c>
      <c r="Z140" s="31">
        <v>0.738</v>
      </c>
      <c r="AA140" s="31">
        <v>66.521</v>
      </c>
      <c r="AB140" s="65">
        <v>100</v>
      </c>
    </row>
    <row r="141" spans="1:28" ht="7.5" customHeight="1">
      <c r="A141" s="56"/>
      <c r="B141" s="6" t="s">
        <v>75</v>
      </c>
      <c r="C141" s="31">
        <f>SUM(C134:C140)</f>
        <v>1328</v>
      </c>
      <c r="D141" s="31">
        <f aca="true" t="shared" si="23" ref="D141:M141">SUM(D134:D140)</f>
        <v>4811</v>
      </c>
      <c r="E141" s="31">
        <f t="shared" si="23"/>
        <v>9245</v>
      </c>
      <c r="F141" s="31">
        <f t="shared" si="23"/>
        <v>12825</v>
      </c>
      <c r="G141" s="31">
        <f t="shared" si="23"/>
        <v>13816</v>
      </c>
      <c r="H141" s="31">
        <f t="shared" si="23"/>
        <v>11273</v>
      </c>
      <c r="I141" s="31">
        <f t="shared" si="23"/>
        <v>7451</v>
      </c>
      <c r="J141" s="31">
        <f t="shared" si="23"/>
        <v>3729</v>
      </c>
      <c r="K141" s="31">
        <f t="shared" si="23"/>
        <v>1305</v>
      </c>
      <c r="L141" s="31">
        <f t="shared" si="23"/>
        <v>738</v>
      </c>
      <c r="M141" s="31">
        <f t="shared" si="23"/>
        <v>66521</v>
      </c>
      <c r="N141" s="65">
        <f>M141/M141*100</f>
        <v>100</v>
      </c>
      <c r="P141" s="56"/>
      <c r="Q141" s="6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65"/>
    </row>
    <row r="142" spans="1:28" ht="15.75">
      <c r="A142" s="56"/>
      <c r="B142" s="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5"/>
      <c r="P142" s="56" t="s">
        <v>28</v>
      </c>
      <c r="Q142" s="6" t="s">
        <v>78</v>
      </c>
      <c r="R142" s="31">
        <v>0.203</v>
      </c>
      <c r="S142" s="31">
        <v>1.018</v>
      </c>
      <c r="T142" s="31">
        <v>2.252</v>
      </c>
      <c r="U142" s="31">
        <v>3.749</v>
      </c>
      <c r="V142" s="31">
        <v>4.881</v>
      </c>
      <c r="W142" s="31">
        <v>4.379</v>
      </c>
      <c r="X142" s="31">
        <v>2.89</v>
      </c>
      <c r="Y142" s="31">
        <v>1.956</v>
      </c>
      <c r="Z142" s="31">
        <v>0.175</v>
      </c>
      <c r="AA142" s="31">
        <v>21.503</v>
      </c>
      <c r="AB142" s="65">
        <v>38.83861645443872</v>
      </c>
    </row>
    <row r="143" spans="1:28" ht="15.75">
      <c r="A143" s="56" t="s">
        <v>28</v>
      </c>
      <c r="B143" s="6" t="s">
        <v>78</v>
      </c>
      <c r="C143" s="31">
        <v>203</v>
      </c>
      <c r="D143" s="31">
        <v>1018</v>
      </c>
      <c r="E143" s="31">
        <v>2252</v>
      </c>
      <c r="F143" s="31">
        <v>3749</v>
      </c>
      <c r="G143" s="31">
        <v>4881</v>
      </c>
      <c r="H143" s="31">
        <v>4379</v>
      </c>
      <c r="I143" s="31">
        <v>2890</v>
      </c>
      <c r="J143" s="31">
        <v>1440</v>
      </c>
      <c r="K143" s="31">
        <v>516</v>
      </c>
      <c r="L143" s="31">
        <v>175</v>
      </c>
      <c r="M143" s="31">
        <f>SUM(C143:L143)</f>
        <v>21503</v>
      </c>
      <c r="N143" s="65">
        <f>M143/M150*100</f>
        <v>38.83861645443872</v>
      </c>
      <c r="P143" s="56"/>
      <c r="Q143" s="6" t="s">
        <v>79</v>
      </c>
      <c r="R143" s="31">
        <v>0.425</v>
      </c>
      <c r="S143" s="31">
        <v>1.898</v>
      </c>
      <c r="T143" s="31">
        <v>3.879</v>
      </c>
      <c r="U143" s="31">
        <v>5.554</v>
      </c>
      <c r="V143" s="31">
        <v>5.913</v>
      </c>
      <c r="W143" s="31">
        <v>4.082</v>
      </c>
      <c r="X143" s="31">
        <v>2.59</v>
      </c>
      <c r="Y143" s="31">
        <v>1.529</v>
      </c>
      <c r="Z143" s="31">
        <v>0.132</v>
      </c>
      <c r="AA143" s="31">
        <v>26.002</v>
      </c>
      <c r="AB143" s="65">
        <v>46.96468888286824</v>
      </c>
    </row>
    <row r="144" spans="1:28" ht="15.75">
      <c r="A144" s="56"/>
      <c r="B144" s="6" t="s">
        <v>79</v>
      </c>
      <c r="C144" s="31">
        <v>425</v>
      </c>
      <c r="D144" s="31">
        <v>1898</v>
      </c>
      <c r="E144" s="31">
        <v>3879</v>
      </c>
      <c r="F144" s="31">
        <v>5554</v>
      </c>
      <c r="G144" s="31">
        <v>5913</v>
      </c>
      <c r="H144" s="31">
        <v>4082</v>
      </c>
      <c r="I144" s="31">
        <v>2590</v>
      </c>
      <c r="J144" s="31">
        <v>1061</v>
      </c>
      <c r="K144" s="31">
        <v>468</v>
      </c>
      <c r="L144" s="31">
        <v>132</v>
      </c>
      <c r="M144" s="31">
        <f aca="true" t="shared" si="24" ref="M144:M149">SUM(C144:L144)</f>
        <v>26002</v>
      </c>
      <c r="N144" s="65">
        <f>M144/M150*100</f>
        <v>46.96468888286824</v>
      </c>
      <c r="P144" s="56"/>
      <c r="Q144" s="6" t="s">
        <v>80</v>
      </c>
      <c r="R144" s="31">
        <v>0.434</v>
      </c>
      <c r="S144" s="31">
        <v>0.969</v>
      </c>
      <c r="T144" s="31">
        <v>1.42</v>
      </c>
      <c r="U144" s="31">
        <v>1.337</v>
      </c>
      <c r="V144" s="31">
        <v>0.856</v>
      </c>
      <c r="W144" s="31">
        <v>0.401</v>
      </c>
      <c r="X144" s="31">
        <v>0.213</v>
      </c>
      <c r="Y144" s="31">
        <v>0.092</v>
      </c>
      <c r="Z144" s="31">
        <v>0.016</v>
      </c>
      <c r="AA144" s="31">
        <v>5.738</v>
      </c>
      <c r="AB144" s="65">
        <v>10.363948342815858</v>
      </c>
    </row>
    <row r="145" spans="1:28" ht="15.75">
      <c r="A145" s="56"/>
      <c r="B145" s="6" t="s">
        <v>80</v>
      </c>
      <c r="C145" s="31">
        <v>434</v>
      </c>
      <c r="D145" s="31">
        <v>969</v>
      </c>
      <c r="E145" s="31">
        <v>1420</v>
      </c>
      <c r="F145" s="31">
        <v>1337</v>
      </c>
      <c r="G145" s="31">
        <v>856</v>
      </c>
      <c r="H145" s="31">
        <v>401</v>
      </c>
      <c r="I145" s="31">
        <v>213</v>
      </c>
      <c r="J145" s="31">
        <v>58</v>
      </c>
      <c r="K145" s="31">
        <v>34</v>
      </c>
      <c r="L145" s="31">
        <v>16</v>
      </c>
      <c r="M145" s="31">
        <f t="shared" si="24"/>
        <v>5738</v>
      </c>
      <c r="N145" s="65">
        <f>M145/M150*100</f>
        <v>10.363948342815858</v>
      </c>
      <c r="P145" s="56"/>
      <c r="Q145" s="6" t="s">
        <v>91</v>
      </c>
      <c r="R145" s="31">
        <v>0.026</v>
      </c>
      <c r="S145" s="31">
        <v>0.053</v>
      </c>
      <c r="T145" s="31">
        <v>0.051</v>
      </c>
      <c r="U145" s="31">
        <v>0.072</v>
      </c>
      <c r="V145" s="31">
        <v>0.123</v>
      </c>
      <c r="W145" s="31">
        <v>0.047</v>
      </c>
      <c r="X145" s="31">
        <v>0.074</v>
      </c>
      <c r="Y145" s="31">
        <v>0.055</v>
      </c>
      <c r="Z145" s="31">
        <v>0.083</v>
      </c>
      <c r="AA145" s="31">
        <v>0.584</v>
      </c>
      <c r="AB145" s="65">
        <v>1.0548180258285922</v>
      </c>
    </row>
    <row r="146" spans="1:28" ht="15.75">
      <c r="A146" s="56"/>
      <c r="B146" s="6" t="s">
        <v>91</v>
      </c>
      <c r="C146" s="31">
        <v>26</v>
      </c>
      <c r="D146" s="31">
        <v>53</v>
      </c>
      <c r="E146" s="31">
        <v>51</v>
      </c>
      <c r="F146" s="31">
        <v>72</v>
      </c>
      <c r="G146" s="31">
        <v>123</v>
      </c>
      <c r="H146" s="31">
        <v>47</v>
      </c>
      <c r="I146" s="31">
        <v>74</v>
      </c>
      <c r="J146" s="31">
        <v>38</v>
      </c>
      <c r="K146" s="31">
        <v>17</v>
      </c>
      <c r="L146" s="31">
        <v>83</v>
      </c>
      <c r="M146" s="31">
        <f t="shared" si="24"/>
        <v>584</v>
      </c>
      <c r="N146" s="65">
        <f>M146/M150*100</f>
        <v>1.0548180258285922</v>
      </c>
      <c r="P146" s="56"/>
      <c r="Q146" s="6" t="s">
        <v>82</v>
      </c>
      <c r="R146" s="31">
        <v>0.02</v>
      </c>
      <c r="S146" s="31">
        <v>0.03</v>
      </c>
      <c r="T146" s="31">
        <v>0.03</v>
      </c>
      <c r="U146" s="31">
        <v>0.039</v>
      </c>
      <c r="V146" s="31">
        <v>0.058</v>
      </c>
      <c r="W146" s="31">
        <v>0.033</v>
      </c>
      <c r="X146" s="31">
        <v>0.032</v>
      </c>
      <c r="Y146" s="31">
        <v>0.028999999999999998</v>
      </c>
      <c r="Z146" s="31">
        <v>0.083</v>
      </c>
      <c r="AA146" s="31">
        <v>0.354</v>
      </c>
      <c r="AB146" s="65">
        <v>0.6393931183960987</v>
      </c>
    </row>
    <row r="147" spans="1:28" ht="15.75">
      <c r="A147" s="56"/>
      <c r="B147" s="6" t="s">
        <v>82</v>
      </c>
      <c r="C147" s="31">
        <v>20</v>
      </c>
      <c r="D147" s="31">
        <v>30</v>
      </c>
      <c r="E147" s="31">
        <v>30</v>
      </c>
      <c r="F147" s="31">
        <v>39</v>
      </c>
      <c r="G147" s="31">
        <v>58</v>
      </c>
      <c r="H147" s="31">
        <v>33</v>
      </c>
      <c r="I147" s="31">
        <v>32</v>
      </c>
      <c r="J147" s="31">
        <v>18</v>
      </c>
      <c r="K147" s="31">
        <v>11</v>
      </c>
      <c r="L147" s="31">
        <v>83</v>
      </c>
      <c r="M147" s="31">
        <f t="shared" si="24"/>
        <v>354</v>
      </c>
      <c r="N147" s="65">
        <f>M147/M150*100</f>
        <v>0.6393931183960987</v>
      </c>
      <c r="P147" s="56"/>
      <c r="Q147" s="6" t="s">
        <v>90</v>
      </c>
      <c r="R147" s="31">
        <v>0.058</v>
      </c>
      <c r="S147" s="31">
        <v>0.045</v>
      </c>
      <c r="T147" s="31">
        <v>0.059</v>
      </c>
      <c r="U147" s="31">
        <v>0.073</v>
      </c>
      <c r="V147" s="31">
        <v>0.097</v>
      </c>
      <c r="W147" s="31">
        <v>0.083</v>
      </c>
      <c r="X147" s="31">
        <v>0.024</v>
      </c>
      <c r="Y147" s="31">
        <v>0.021</v>
      </c>
      <c r="Z147" s="31">
        <v>0.051</v>
      </c>
      <c r="AA147" s="31">
        <v>0.511</v>
      </c>
      <c r="AB147" s="65">
        <v>0.9229657726000181</v>
      </c>
    </row>
    <row r="148" spans="1:28" ht="15.75">
      <c r="A148" s="56"/>
      <c r="B148" s="6" t="s">
        <v>90</v>
      </c>
      <c r="C148" s="31">
        <v>58</v>
      </c>
      <c r="D148" s="31">
        <v>45</v>
      </c>
      <c r="E148" s="31">
        <v>59</v>
      </c>
      <c r="F148" s="31">
        <v>73</v>
      </c>
      <c r="G148" s="31">
        <v>97</v>
      </c>
      <c r="H148" s="31">
        <v>83</v>
      </c>
      <c r="I148" s="31">
        <v>24</v>
      </c>
      <c r="J148" s="31">
        <v>21</v>
      </c>
      <c r="K148" s="31"/>
      <c r="L148" s="31">
        <v>51</v>
      </c>
      <c r="M148" s="31">
        <f t="shared" si="24"/>
        <v>511</v>
      </c>
      <c r="N148" s="65">
        <f>M148/M150*100</f>
        <v>0.9229657726000181</v>
      </c>
      <c r="P148" s="56"/>
      <c r="Q148" s="6" t="s">
        <v>81</v>
      </c>
      <c r="R148" s="31">
        <v>0.046</v>
      </c>
      <c r="S148" s="31">
        <v>0.114</v>
      </c>
      <c r="T148" s="31">
        <v>0.226</v>
      </c>
      <c r="U148" s="31">
        <v>0.109</v>
      </c>
      <c r="V148" s="31">
        <v>0.092</v>
      </c>
      <c r="W148" s="31">
        <v>0.028</v>
      </c>
      <c r="X148" s="31">
        <v>0.019</v>
      </c>
      <c r="Y148" s="31">
        <v>0.01</v>
      </c>
      <c r="Z148" s="31">
        <v>0.029</v>
      </c>
      <c r="AA148" s="31">
        <v>0.673</v>
      </c>
      <c r="AB148" s="65">
        <v>1.21556940305247</v>
      </c>
    </row>
    <row r="149" spans="1:28" ht="15.75">
      <c r="A149" s="56"/>
      <c r="B149" s="6" t="s">
        <v>81</v>
      </c>
      <c r="C149" s="31">
        <v>46</v>
      </c>
      <c r="D149" s="31">
        <v>114</v>
      </c>
      <c r="E149" s="31">
        <v>226</v>
      </c>
      <c r="F149" s="31">
        <v>109</v>
      </c>
      <c r="G149" s="31">
        <v>92</v>
      </c>
      <c r="H149" s="31">
        <v>28</v>
      </c>
      <c r="I149" s="31">
        <v>19</v>
      </c>
      <c r="J149" s="31"/>
      <c r="K149" s="31">
        <v>10</v>
      </c>
      <c r="L149" s="31">
        <v>29</v>
      </c>
      <c r="M149" s="31">
        <f t="shared" si="24"/>
        <v>673</v>
      </c>
      <c r="N149" s="65">
        <f>M149/M150*100</f>
        <v>1.21556940305247</v>
      </c>
      <c r="P149" s="56"/>
      <c r="Q149" s="6" t="s">
        <v>75</v>
      </c>
      <c r="R149" s="31">
        <v>1.212</v>
      </c>
      <c r="S149" s="31">
        <v>4.127</v>
      </c>
      <c r="T149" s="31">
        <v>7.917</v>
      </c>
      <c r="U149" s="31">
        <v>10.933</v>
      </c>
      <c r="V149" s="31">
        <v>12.02</v>
      </c>
      <c r="W149" s="31">
        <v>9.053</v>
      </c>
      <c r="X149" s="31">
        <v>5.842</v>
      </c>
      <c r="Y149" s="31">
        <v>3.692</v>
      </c>
      <c r="Z149" s="31">
        <v>0.569</v>
      </c>
      <c r="AA149" s="31">
        <v>55.365</v>
      </c>
      <c r="AB149" s="65">
        <v>100</v>
      </c>
    </row>
    <row r="150" spans="1:28" ht="7.5" customHeight="1">
      <c r="A150" s="56"/>
      <c r="B150" s="6" t="s">
        <v>75</v>
      </c>
      <c r="C150" s="31">
        <f>SUM(C143:C149)</f>
        <v>1212</v>
      </c>
      <c r="D150" s="31">
        <f aca="true" t="shared" si="25" ref="D150:M150">SUM(D143:D149)</f>
        <v>4127</v>
      </c>
      <c r="E150" s="31">
        <f t="shared" si="25"/>
        <v>7917</v>
      </c>
      <c r="F150" s="31">
        <f t="shared" si="25"/>
        <v>10933</v>
      </c>
      <c r="G150" s="31">
        <f t="shared" si="25"/>
        <v>12020</v>
      </c>
      <c r="H150" s="31">
        <f t="shared" si="25"/>
        <v>9053</v>
      </c>
      <c r="I150" s="31">
        <f t="shared" si="25"/>
        <v>5842</v>
      </c>
      <c r="J150" s="31">
        <f t="shared" si="25"/>
        <v>2636</v>
      </c>
      <c r="K150" s="31">
        <f t="shared" si="25"/>
        <v>1056</v>
      </c>
      <c r="L150" s="31">
        <f t="shared" si="25"/>
        <v>569</v>
      </c>
      <c r="M150" s="31">
        <f t="shared" si="25"/>
        <v>55365</v>
      </c>
      <c r="N150" s="65">
        <f>M150/M150*100</f>
        <v>100</v>
      </c>
      <c r="P150" s="56"/>
      <c r="Q150" s="6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65"/>
    </row>
    <row r="151" spans="1:28" ht="15.75">
      <c r="A151" s="56"/>
      <c r="B151" s="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5"/>
      <c r="P151" s="56" t="s">
        <v>29</v>
      </c>
      <c r="Q151" s="6" t="s">
        <v>78</v>
      </c>
      <c r="R151" s="31">
        <v>0.284</v>
      </c>
      <c r="S151" s="31">
        <v>1.145</v>
      </c>
      <c r="T151" s="31">
        <v>2.738</v>
      </c>
      <c r="U151" s="31">
        <v>4.956</v>
      </c>
      <c r="V151" s="31">
        <v>7.324</v>
      </c>
      <c r="W151" s="31">
        <v>7.516</v>
      </c>
      <c r="X151" s="31">
        <v>5.526</v>
      </c>
      <c r="Y151" s="31">
        <v>3.645</v>
      </c>
      <c r="Z151" s="31">
        <v>0.508</v>
      </c>
      <c r="AA151" s="31">
        <v>33.642</v>
      </c>
      <c r="AB151" s="65">
        <v>48.76217532467532</v>
      </c>
    </row>
    <row r="152" spans="1:28" ht="15.75">
      <c r="A152" s="56" t="s">
        <v>29</v>
      </c>
      <c r="B152" s="6" t="s">
        <v>78</v>
      </c>
      <c r="C152" s="31">
        <v>284</v>
      </c>
      <c r="D152" s="31">
        <v>1145</v>
      </c>
      <c r="E152" s="31">
        <v>2738</v>
      </c>
      <c r="F152" s="31">
        <v>4956</v>
      </c>
      <c r="G152" s="31">
        <v>7324</v>
      </c>
      <c r="H152" s="31">
        <v>7516</v>
      </c>
      <c r="I152" s="31">
        <v>5526</v>
      </c>
      <c r="J152" s="31">
        <v>2563</v>
      </c>
      <c r="K152" s="31">
        <v>1082</v>
      </c>
      <c r="L152" s="31">
        <v>508</v>
      </c>
      <c r="M152" s="31">
        <f>SUM(C152:L152)</f>
        <v>33642</v>
      </c>
      <c r="N152" s="65">
        <f>M152/M159*100</f>
        <v>48.76217532467532</v>
      </c>
      <c r="P152" s="56"/>
      <c r="Q152" s="6" t="s">
        <v>79</v>
      </c>
      <c r="R152" s="31">
        <v>0.376</v>
      </c>
      <c r="S152" s="31">
        <v>1.765</v>
      </c>
      <c r="T152" s="31">
        <v>3.645</v>
      </c>
      <c r="U152" s="31">
        <v>5.042</v>
      </c>
      <c r="V152" s="31">
        <v>5.031</v>
      </c>
      <c r="W152" s="31">
        <v>3.752</v>
      </c>
      <c r="X152" s="31">
        <v>1.984</v>
      </c>
      <c r="Y152" s="31">
        <v>1.345</v>
      </c>
      <c r="Z152" s="31">
        <v>0.347</v>
      </c>
      <c r="AA152" s="31">
        <v>23.287</v>
      </c>
      <c r="AB152" s="65">
        <v>33.7531887755102</v>
      </c>
    </row>
    <row r="153" spans="1:28" ht="15.75">
      <c r="A153" s="56"/>
      <c r="B153" s="6" t="s">
        <v>79</v>
      </c>
      <c r="C153" s="31">
        <v>376</v>
      </c>
      <c r="D153" s="31">
        <v>1765</v>
      </c>
      <c r="E153" s="31">
        <v>3645</v>
      </c>
      <c r="F153" s="31">
        <v>5042</v>
      </c>
      <c r="G153" s="31">
        <v>5031</v>
      </c>
      <c r="H153" s="31">
        <v>3752</v>
      </c>
      <c r="I153" s="31">
        <v>1984</v>
      </c>
      <c r="J153" s="31">
        <v>929</v>
      </c>
      <c r="K153" s="31">
        <v>416</v>
      </c>
      <c r="L153" s="31">
        <v>347</v>
      </c>
      <c r="M153" s="31">
        <f aca="true" t="shared" si="26" ref="M153:M158">SUM(C153:L153)</f>
        <v>23287</v>
      </c>
      <c r="N153" s="65">
        <f>M153/M159*100</f>
        <v>33.7531887755102</v>
      </c>
      <c r="P153" s="56"/>
      <c r="Q153" s="6" t="s">
        <v>80</v>
      </c>
      <c r="R153" s="31">
        <v>0.37</v>
      </c>
      <c r="S153" s="31">
        <v>0.995</v>
      </c>
      <c r="T153" s="31">
        <v>1.572</v>
      </c>
      <c r="U153" s="31">
        <v>1.671</v>
      </c>
      <c r="V153" s="31">
        <v>1.229</v>
      </c>
      <c r="W153" s="31">
        <v>0.719</v>
      </c>
      <c r="X153" s="31">
        <v>0.386</v>
      </c>
      <c r="Y153" s="31">
        <v>0.178</v>
      </c>
      <c r="Z153" s="31">
        <v>0.064</v>
      </c>
      <c r="AA153" s="31">
        <v>7.184</v>
      </c>
      <c r="AB153" s="65">
        <v>10.412801484230055</v>
      </c>
    </row>
    <row r="154" spans="1:28" ht="15.75">
      <c r="A154" s="56"/>
      <c r="B154" s="6" t="s">
        <v>80</v>
      </c>
      <c r="C154" s="31">
        <v>370</v>
      </c>
      <c r="D154" s="31">
        <v>995</v>
      </c>
      <c r="E154" s="31">
        <v>1572</v>
      </c>
      <c r="F154" s="31">
        <v>1671</v>
      </c>
      <c r="G154" s="31">
        <v>1229</v>
      </c>
      <c r="H154" s="31">
        <v>719</v>
      </c>
      <c r="I154" s="31">
        <v>386</v>
      </c>
      <c r="J154" s="31">
        <v>143</v>
      </c>
      <c r="K154" s="31">
        <v>35</v>
      </c>
      <c r="L154" s="31">
        <v>64</v>
      </c>
      <c r="M154" s="31">
        <f t="shared" si="26"/>
        <v>7184</v>
      </c>
      <c r="N154" s="65">
        <f>M154/M159*100</f>
        <v>10.412801484230055</v>
      </c>
      <c r="P154" s="56"/>
      <c r="Q154" s="6" t="s">
        <v>91</v>
      </c>
      <c r="R154" s="31">
        <v>0.1</v>
      </c>
      <c r="S154" s="31">
        <v>0.104</v>
      </c>
      <c r="T154" s="31">
        <v>0.196</v>
      </c>
      <c r="U154" s="31">
        <v>0.224</v>
      </c>
      <c r="V154" s="31">
        <v>0.248</v>
      </c>
      <c r="W154" s="31">
        <v>0.287</v>
      </c>
      <c r="X154" s="31">
        <v>0.16</v>
      </c>
      <c r="Y154" s="31">
        <v>0.257</v>
      </c>
      <c r="Z154" s="31">
        <v>0.293</v>
      </c>
      <c r="AA154" s="31">
        <v>1.869</v>
      </c>
      <c r="AB154" s="65">
        <v>2.70900974025974</v>
      </c>
    </row>
    <row r="155" spans="1:28" ht="15.75">
      <c r="A155" s="56"/>
      <c r="B155" s="6" t="s">
        <v>91</v>
      </c>
      <c r="C155" s="31">
        <v>100</v>
      </c>
      <c r="D155" s="31">
        <v>104</v>
      </c>
      <c r="E155" s="31">
        <v>196</v>
      </c>
      <c r="F155" s="31">
        <v>224</v>
      </c>
      <c r="G155" s="31">
        <v>248</v>
      </c>
      <c r="H155" s="31">
        <v>287</v>
      </c>
      <c r="I155" s="31">
        <v>160</v>
      </c>
      <c r="J155" s="31">
        <v>175</v>
      </c>
      <c r="K155" s="31">
        <v>82</v>
      </c>
      <c r="L155" s="31">
        <v>293</v>
      </c>
      <c r="M155" s="31">
        <f t="shared" si="26"/>
        <v>1869</v>
      </c>
      <c r="N155" s="65">
        <f>M155/M159*100</f>
        <v>2.70900974025974</v>
      </c>
      <c r="P155" s="56"/>
      <c r="Q155" s="6" t="s">
        <v>82</v>
      </c>
      <c r="R155" s="31">
        <v>0.005</v>
      </c>
      <c r="S155" s="31">
        <v>0.008</v>
      </c>
      <c r="T155" s="31">
        <v>0.018</v>
      </c>
      <c r="U155" s="31">
        <v>0.008</v>
      </c>
      <c r="V155" s="31">
        <v>0.014</v>
      </c>
      <c r="W155" s="31">
        <v>0.009</v>
      </c>
      <c r="X155" s="31">
        <v>0.014</v>
      </c>
      <c r="Y155" s="31">
        <v>0.021</v>
      </c>
      <c r="Z155" s="31"/>
      <c r="AA155" s="31">
        <v>0.097</v>
      </c>
      <c r="AB155" s="65">
        <v>0.14059601113172543</v>
      </c>
    </row>
    <row r="156" spans="1:28" ht="15.75">
      <c r="A156" s="56"/>
      <c r="B156" s="6" t="s">
        <v>82</v>
      </c>
      <c r="C156" s="31">
        <v>5</v>
      </c>
      <c r="D156" s="31">
        <v>8</v>
      </c>
      <c r="E156" s="31">
        <v>18</v>
      </c>
      <c r="F156" s="31">
        <v>8</v>
      </c>
      <c r="G156" s="31">
        <v>14</v>
      </c>
      <c r="H156" s="31">
        <v>9</v>
      </c>
      <c r="I156" s="31">
        <v>14</v>
      </c>
      <c r="J156" s="31"/>
      <c r="K156" s="31">
        <v>21</v>
      </c>
      <c r="L156" s="31"/>
      <c r="M156" s="31">
        <f t="shared" si="26"/>
        <v>97</v>
      </c>
      <c r="N156" s="65">
        <f>M156/M159*100</f>
        <v>0.14059601113172543</v>
      </c>
      <c r="P156" s="56"/>
      <c r="Q156" s="6" t="s">
        <v>90</v>
      </c>
      <c r="R156" s="31">
        <v>0.105</v>
      </c>
      <c r="S156" s="31">
        <v>0.151</v>
      </c>
      <c r="T156" s="31">
        <v>0.154</v>
      </c>
      <c r="U156" s="31">
        <v>0.205</v>
      </c>
      <c r="V156" s="31">
        <v>0.188</v>
      </c>
      <c r="W156" s="31">
        <v>0.122</v>
      </c>
      <c r="X156" s="31">
        <v>0.097</v>
      </c>
      <c r="Y156" s="31">
        <v>0.104</v>
      </c>
      <c r="Z156" s="31">
        <v>0.038</v>
      </c>
      <c r="AA156" s="31">
        <v>1.164</v>
      </c>
      <c r="AB156" s="65">
        <v>1.687152133580705</v>
      </c>
    </row>
    <row r="157" spans="1:28" ht="15.75">
      <c r="A157" s="56"/>
      <c r="B157" s="6" t="s">
        <v>90</v>
      </c>
      <c r="C157" s="31">
        <v>105</v>
      </c>
      <c r="D157" s="31">
        <v>151</v>
      </c>
      <c r="E157" s="31">
        <v>154</v>
      </c>
      <c r="F157" s="31">
        <v>205</v>
      </c>
      <c r="G157" s="31">
        <v>188</v>
      </c>
      <c r="H157" s="31">
        <v>122</v>
      </c>
      <c r="I157" s="31">
        <v>97</v>
      </c>
      <c r="J157" s="31">
        <v>73</v>
      </c>
      <c r="K157" s="31">
        <v>31</v>
      </c>
      <c r="L157" s="31">
        <v>38</v>
      </c>
      <c r="M157" s="31">
        <f t="shared" si="26"/>
        <v>1164</v>
      </c>
      <c r="N157" s="65">
        <f>M157/M159*100</f>
        <v>1.687152133580705</v>
      </c>
      <c r="P157" s="56"/>
      <c r="Q157" s="6" t="s">
        <v>81</v>
      </c>
      <c r="R157" s="31">
        <v>0.131</v>
      </c>
      <c r="S157" s="31">
        <v>0.296</v>
      </c>
      <c r="T157" s="31">
        <v>0.339</v>
      </c>
      <c r="U157" s="31">
        <v>0.395</v>
      </c>
      <c r="V157" s="31">
        <v>0.263</v>
      </c>
      <c r="W157" s="31">
        <v>0.143</v>
      </c>
      <c r="X157" s="31">
        <v>0.082</v>
      </c>
      <c r="Y157" s="31">
        <v>0.075</v>
      </c>
      <c r="Z157" s="31">
        <v>0.025</v>
      </c>
      <c r="AA157" s="31">
        <v>1.749</v>
      </c>
      <c r="AB157" s="65">
        <v>2.535076530612245</v>
      </c>
    </row>
    <row r="158" spans="1:28" ht="16.5" thickBot="1">
      <c r="A158" s="56"/>
      <c r="B158" s="6" t="s">
        <v>81</v>
      </c>
      <c r="C158" s="31">
        <v>131</v>
      </c>
      <c r="D158" s="31">
        <v>296</v>
      </c>
      <c r="E158" s="31">
        <v>339</v>
      </c>
      <c r="F158" s="31">
        <v>395</v>
      </c>
      <c r="G158" s="31">
        <v>263</v>
      </c>
      <c r="H158" s="31">
        <v>143</v>
      </c>
      <c r="I158" s="31">
        <v>82</v>
      </c>
      <c r="J158" s="31">
        <v>63</v>
      </c>
      <c r="K158" s="31">
        <v>12</v>
      </c>
      <c r="L158" s="31">
        <v>25</v>
      </c>
      <c r="M158" s="31">
        <f t="shared" si="26"/>
        <v>1749</v>
      </c>
      <c r="N158" s="65">
        <f>M158/M159*100</f>
        <v>2.535076530612245</v>
      </c>
      <c r="P158" s="57"/>
      <c r="Q158" s="7" t="s">
        <v>75</v>
      </c>
      <c r="R158" s="58">
        <v>1.371</v>
      </c>
      <c r="S158" s="58">
        <v>4.464</v>
      </c>
      <c r="T158" s="58">
        <v>8.662</v>
      </c>
      <c r="U158" s="58">
        <v>12.501</v>
      </c>
      <c r="V158" s="58">
        <v>14.297</v>
      </c>
      <c r="W158" s="58">
        <v>12.548</v>
      </c>
      <c r="X158" s="58">
        <v>8.249</v>
      </c>
      <c r="Y158" s="58">
        <v>5.625</v>
      </c>
      <c r="Z158" s="58">
        <v>1.275</v>
      </c>
      <c r="AA158" s="58">
        <v>68.992</v>
      </c>
      <c r="AB158" s="64">
        <v>100</v>
      </c>
    </row>
    <row r="159" spans="1:28" ht="16.5" thickBot="1">
      <c r="A159" s="57"/>
      <c r="B159" s="7" t="s">
        <v>75</v>
      </c>
      <c r="C159" s="58">
        <f>SUM(C152:C158)</f>
        <v>1371</v>
      </c>
      <c r="D159" s="58">
        <f aca="true" t="shared" si="27" ref="D159:M159">SUM(D152:D158)</f>
        <v>4464</v>
      </c>
      <c r="E159" s="58">
        <f t="shared" si="27"/>
        <v>8662</v>
      </c>
      <c r="F159" s="58">
        <f t="shared" si="27"/>
        <v>12501</v>
      </c>
      <c r="G159" s="58">
        <f t="shared" si="27"/>
        <v>14297</v>
      </c>
      <c r="H159" s="58">
        <f t="shared" si="27"/>
        <v>12548</v>
      </c>
      <c r="I159" s="58">
        <f t="shared" si="27"/>
        <v>8249</v>
      </c>
      <c r="J159" s="58">
        <f t="shared" si="27"/>
        <v>3946</v>
      </c>
      <c r="K159" s="58">
        <f t="shared" si="27"/>
        <v>1679</v>
      </c>
      <c r="L159" s="58">
        <f t="shared" si="27"/>
        <v>1275</v>
      </c>
      <c r="M159" s="58">
        <f t="shared" si="27"/>
        <v>68992</v>
      </c>
      <c r="N159" s="64">
        <f>M159/M159*100</f>
        <v>100</v>
      </c>
      <c r="P159" s="4"/>
      <c r="Q159" s="4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2"/>
    </row>
    <row r="160" spans="1:28" ht="15.75">
      <c r="A160" s="4"/>
      <c r="B160" s="4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2"/>
      <c r="P160" s="4"/>
      <c r="Q160" s="4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2"/>
    </row>
    <row r="161" spans="1:28" ht="15.75">
      <c r="A161" s="4"/>
      <c r="B161" s="4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2"/>
      <c r="P161" s="4"/>
      <c r="Q161" s="4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2"/>
    </row>
    <row r="162" spans="1:28" ht="15.75">
      <c r="A162" s="4"/>
      <c r="B162" s="4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2"/>
      <c r="P162" s="4"/>
      <c r="Q162" s="4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2"/>
    </row>
    <row r="163" spans="1:28" ht="15.75">
      <c r="A163" s="4"/>
      <c r="B163" s="4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2"/>
      <c r="P163" s="4"/>
      <c r="Q163" s="4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2"/>
    </row>
    <row r="164" spans="1:28" ht="15.75">
      <c r="A164" s="4"/>
      <c r="B164" s="4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2"/>
      <c r="P164" s="2" t="s">
        <v>83</v>
      </c>
      <c r="Q164" s="21" t="s">
        <v>62</v>
      </c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2"/>
    </row>
    <row r="165" spans="1:28" ht="15.75">
      <c r="A165" s="2" t="s">
        <v>83</v>
      </c>
      <c r="B165" s="21" t="s">
        <v>84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2"/>
      <c r="P165" s="2"/>
      <c r="Q165" s="53" t="s">
        <v>86</v>
      </c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2"/>
    </row>
    <row r="166" spans="1:28" ht="16.5" thickBot="1">
      <c r="A166" s="2"/>
      <c r="B166" s="53" t="s">
        <v>85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2"/>
      <c r="P166" s="18"/>
      <c r="Q166" s="18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ht="16.5" thickBot="1">
      <c r="A167" s="18"/>
      <c r="B167" s="1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P167" s="54" t="s">
        <v>63</v>
      </c>
      <c r="Q167" s="5" t="s">
        <v>64</v>
      </c>
      <c r="R167" s="55" t="s">
        <v>65</v>
      </c>
      <c r="S167" s="55"/>
      <c r="T167" s="55"/>
      <c r="U167" s="55"/>
      <c r="V167" s="55"/>
      <c r="W167" s="55"/>
      <c r="X167" s="55"/>
      <c r="Y167" s="55"/>
      <c r="Z167" s="55"/>
      <c r="AA167" s="55"/>
      <c r="AB167" s="62"/>
    </row>
    <row r="168" spans="1:28" ht="15.75">
      <c r="A168" s="54" t="s">
        <v>63</v>
      </c>
      <c r="B168" s="5" t="s">
        <v>64</v>
      </c>
      <c r="C168" s="55" t="s">
        <v>65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62"/>
      <c r="P168" s="56"/>
      <c r="Q168" s="6"/>
      <c r="R168" s="60" t="s">
        <v>66</v>
      </c>
      <c r="S168" s="60" t="s">
        <v>67</v>
      </c>
      <c r="T168" s="60" t="s">
        <v>68</v>
      </c>
      <c r="U168" s="60" t="s">
        <v>69</v>
      </c>
      <c r="V168" s="60" t="s">
        <v>70</v>
      </c>
      <c r="W168" s="60" t="s">
        <v>71</v>
      </c>
      <c r="X168" s="60" t="s">
        <v>72</v>
      </c>
      <c r="Y168" s="60" t="s">
        <v>73</v>
      </c>
      <c r="Z168" s="60" t="s">
        <v>74</v>
      </c>
      <c r="AA168" s="61" t="s">
        <v>75</v>
      </c>
      <c r="AB168" s="63" t="s">
        <v>75</v>
      </c>
    </row>
    <row r="169" spans="1:28" ht="16.5" thickBot="1">
      <c r="A169" s="56"/>
      <c r="B169" s="6"/>
      <c r="C169" s="60" t="s">
        <v>66</v>
      </c>
      <c r="D169" s="60" t="s">
        <v>67</v>
      </c>
      <c r="E169" s="60" t="s">
        <v>68</v>
      </c>
      <c r="F169" s="60" t="s">
        <v>69</v>
      </c>
      <c r="G169" s="60" t="s">
        <v>70</v>
      </c>
      <c r="H169" s="60" t="s">
        <v>71</v>
      </c>
      <c r="I169" s="60" t="s">
        <v>72</v>
      </c>
      <c r="J169" s="60" t="s">
        <v>73</v>
      </c>
      <c r="K169" s="60"/>
      <c r="L169" s="60" t="s">
        <v>74</v>
      </c>
      <c r="M169" s="61" t="s">
        <v>75</v>
      </c>
      <c r="N169" s="63" t="s">
        <v>77</v>
      </c>
      <c r="P169" s="57"/>
      <c r="Q169" s="7"/>
      <c r="R169" s="59"/>
      <c r="S169" s="59" t="s">
        <v>76</v>
      </c>
      <c r="T169" s="58"/>
      <c r="U169" s="58"/>
      <c r="V169" s="58"/>
      <c r="W169" s="58"/>
      <c r="X169" s="58"/>
      <c r="Y169" s="58"/>
      <c r="Z169" s="58"/>
      <c r="AA169" s="58"/>
      <c r="AB169" s="64" t="s">
        <v>77</v>
      </c>
    </row>
    <row r="170" spans="1:28" ht="16.5" thickBot="1">
      <c r="A170" s="57"/>
      <c r="B170" s="7"/>
      <c r="C170" s="59"/>
      <c r="D170" s="59" t="s">
        <v>76</v>
      </c>
      <c r="E170" s="58"/>
      <c r="F170" s="58"/>
      <c r="G170" s="58"/>
      <c r="H170" s="58"/>
      <c r="I170" s="58"/>
      <c r="J170" s="58"/>
      <c r="K170" s="58"/>
      <c r="L170" s="58"/>
      <c r="M170" s="58"/>
      <c r="N170" s="64"/>
      <c r="P170" s="56" t="s">
        <v>30</v>
      </c>
      <c r="Q170" s="6" t="s">
        <v>78</v>
      </c>
      <c r="R170" s="31">
        <v>0.054</v>
      </c>
      <c r="S170" s="31">
        <v>0.304</v>
      </c>
      <c r="T170" s="31">
        <v>0.767</v>
      </c>
      <c r="U170" s="31">
        <v>1.305</v>
      </c>
      <c r="V170" s="31">
        <v>1.766</v>
      </c>
      <c r="W170" s="31">
        <v>1.54</v>
      </c>
      <c r="X170" s="31">
        <v>1.274</v>
      </c>
      <c r="Y170" s="31">
        <v>0.8059999999999999</v>
      </c>
      <c r="Z170" s="31">
        <v>0.088</v>
      </c>
      <c r="AA170" s="31">
        <v>7.904</v>
      </c>
      <c r="AB170" s="65">
        <v>74.97628533485107</v>
      </c>
    </row>
    <row r="171" spans="1:28" ht="15.75">
      <c r="A171" s="56" t="s">
        <v>30</v>
      </c>
      <c r="B171" s="6" t="s">
        <v>78</v>
      </c>
      <c r="C171" s="31">
        <v>54</v>
      </c>
      <c r="D171" s="31">
        <v>304</v>
      </c>
      <c r="E171" s="31">
        <v>767</v>
      </c>
      <c r="F171" s="31">
        <v>1305</v>
      </c>
      <c r="G171" s="31">
        <v>1766</v>
      </c>
      <c r="H171" s="31">
        <v>1540</v>
      </c>
      <c r="I171" s="31">
        <v>1274</v>
      </c>
      <c r="J171" s="31">
        <v>592</v>
      </c>
      <c r="K171" s="31">
        <v>214</v>
      </c>
      <c r="L171" s="31">
        <v>88</v>
      </c>
      <c r="M171" s="31">
        <f>SUM(C171:L171)</f>
        <v>7904</v>
      </c>
      <c r="N171" s="65">
        <f>M171/M177*100</f>
        <v>74.97628533485107</v>
      </c>
      <c r="P171" s="56"/>
      <c r="Q171" s="6" t="s">
        <v>79</v>
      </c>
      <c r="R171" s="31">
        <v>0.025</v>
      </c>
      <c r="S171" s="31">
        <v>0.176</v>
      </c>
      <c r="T171" s="31">
        <v>0.405</v>
      </c>
      <c r="U171" s="31">
        <v>0.521</v>
      </c>
      <c r="V171" s="31">
        <v>0.465</v>
      </c>
      <c r="W171" s="31">
        <v>0.328</v>
      </c>
      <c r="X171" s="31">
        <v>0.139</v>
      </c>
      <c r="Y171" s="31">
        <v>0.109</v>
      </c>
      <c r="Z171" s="31">
        <v>0.025</v>
      </c>
      <c r="AA171" s="31">
        <v>2.193</v>
      </c>
      <c r="AB171" s="65">
        <v>20.802504268639726</v>
      </c>
    </row>
    <row r="172" spans="1:28" ht="15.75">
      <c r="A172" s="56"/>
      <c r="B172" s="6" t="s">
        <v>79</v>
      </c>
      <c r="C172" s="31">
        <v>25</v>
      </c>
      <c r="D172" s="31">
        <v>176</v>
      </c>
      <c r="E172" s="31">
        <v>405</v>
      </c>
      <c r="F172" s="31">
        <v>521</v>
      </c>
      <c r="G172" s="31">
        <v>465</v>
      </c>
      <c r="H172" s="31">
        <v>328</v>
      </c>
      <c r="I172" s="31">
        <v>139</v>
      </c>
      <c r="J172" s="31">
        <v>93</v>
      </c>
      <c r="K172" s="31">
        <v>16</v>
      </c>
      <c r="L172" s="31">
        <v>25</v>
      </c>
      <c r="M172" s="31">
        <f>SUM(C172:L172)</f>
        <v>2193</v>
      </c>
      <c r="N172" s="65">
        <f>M172/M177*100</f>
        <v>20.802504268639726</v>
      </c>
      <c r="P172" s="56"/>
      <c r="Q172" s="6" t="s">
        <v>80</v>
      </c>
      <c r="R172" s="31">
        <v>0.021</v>
      </c>
      <c r="S172" s="31">
        <v>0.043</v>
      </c>
      <c r="T172" s="31">
        <v>0.044</v>
      </c>
      <c r="U172" s="31">
        <v>0.053</v>
      </c>
      <c r="V172" s="31">
        <v>0.047</v>
      </c>
      <c r="W172" s="31">
        <v>0.034</v>
      </c>
      <c r="X172" s="31">
        <v>0.025</v>
      </c>
      <c r="Y172" s="31">
        <v>0.014</v>
      </c>
      <c r="Z172" s="31"/>
      <c r="AA172" s="31">
        <v>0.281</v>
      </c>
      <c r="AB172" s="65">
        <v>2.665528362739518</v>
      </c>
    </row>
    <row r="173" spans="1:28" ht="15.75">
      <c r="A173" s="56"/>
      <c r="B173" s="6" t="s">
        <v>80</v>
      </c>
      <c r="C173" s="31">
        <v>21</v>
      </c>
      <c r="D173" s="31">
        <v>43</v>
      </c>
      <c r="E173" s="31">
        <v>44</v>
      </c>
      <c r="F173" s="31">
        <v>53</v>
      </c>
      <c r="G173" s="31">
        <v>47</v>
      </c>
      <c r="H173" s="31">
        <v>34</v>
      </c>
      <c r="I173" s="31">
        <v>25</v>
      </c>
      <c r="J173" s="31">
        <v>14</v>
      </c>
      <c r="K173" s="31"/>
      <c r="L173" s="31"/>
      <c r="M173" s="31">
        <f>SUM(C173:L173)</f>
        <v>281</v>
      </c>
      <c r="N173" s="65">
        <f>M173/M177*100</f>
        <v>2.665528362739518</v>
      </c>
      <c r="P173" s="56"/>
      <c r="Q173" s="6" t="s">
        <v>91</v>
      </c>
      <c r="R173" s="31">
        <v>0.003</v>
      </c>
      <c r="S173" s="31">
        <v>0.005</v>
      </c>
      <c r="T173" s="31">
        <v>0.007</v>
      </c>
      <c r="U173" s="31">
        <v>0.007</v>
      </c>
      <c r="V173" s="31">
        <v>0.006</v>
      </c>
      <c r="W173" s="31">
        <v>0.008</v>
      </c>
      <c r="X173" s="31">
        <v>0.019</v>
      </c>
      <c r="Y173" s="31">
        <v>0.020999999999999998</v>
      </c>
      <c r="Z173" s="31"/>
      <c r="AA173" s="31">
        <v>0.076</v>
      </c>
      <c r="AB173" s="65">
        <v>0.7209258205274142</v>
      </c>
    </row>
    <row r="174" spans="1:28" ht="15.75">
      <c r="A174" s="56"/>
      <c r="B174" s="6" t="s">
        <v>91</v>
      </c>
      <c r="C174" s="31">
        <v>3</v>
      </c>
      <c r="D174" s="31">
        <v>5</v>
      </c>
      <c r="E174" s="31">
        <v>7</v>
      </c>
      <c r="F174" s="31">
        <v>7</v>
      </c>
      <c r="G174" s="31">
        <v>6</v>
      </c>
      <c r="H174" s="31">
        <v>8</v>
      </c>
      <c r="I174" s="31">
        <v>19</v>
      </c>
      <c r="J174" s="31">
        <v>10</v>
      </c>
      <c r="K174" s="31">
        <v>11</v>
      </c>
      <c r="L174" s="31"/>
      <c r="M174" s="31">
        <f>SUM(C174:L174)</f>
        <v>76</v>
      </c>
      <c r="N174" s="65">
        <f>M174/M177*100</f>
        <v>0.7209258205274142</v>
      </c>
      <c r="P174" s="56"/>
      <c r="Q174" s="6" t="s">
        <v>90</v>
      </c>
      <c r="R174" s="31">
        <v>0.001</v>
      </c>
      <c r="S174" s="31">
        <v>0.001</v>
      </c>
      <c r="T174" s="31">
        <v>0.002</v>
      </c>
      <c r="U174" s="31">
        <v>0.002</v>
      </c>
      <c r="V174" s="31">
        <v>0.001</v>
      </c>
      <c r="W174" s="31"/>
      <c r="X174" s="31">
        <v>0.003</v>
      </c>
      <c r="Y174" s="31"/>
      <c r="Z174" s="31">
        <v>0.008</v>
      </c>
      <c r="AA174" s="31">
        <v>0.018</v>
      </c>
      <c r="AB174" s="65">
        <v>0.1707455890722823</v>
      </c>
    </row>
    <row r="175" spans="1:28" ht="15.75">
      <c r="A175" s="56"/>
      <c r="B175" s="6" t="s">
        <v>90</v>
      </c>
      <c r="C175" s="31">
        <v>1</v>
      </c>
      <c r="D175" s="31">
        <v>1</v>
      </c>
      <c r="E175" s="31">
        <v>2</v>
      </c>
      <c r="F175" s="31">
        <v>2</v>
      </c>
      <c r="G175" s="31">
        <v>1</v>
      </c>
      <c r="H175" s="31"/>
      <c r="I175" s="31">
        <v>3</v>
      </c>
      <c r="J175" s="31"/>
      <c r="K175" s="31"/>
      <c r="L175" s="31">
        <v>8</v>
      </c>
      <c r="M175" s="31">
        <f>SUM(C175:L175)</f>
        <v>18</v>
      </c>
      <c r="N175" s="65">
        <f>M175/M177*100</f>
        <v>0.1707455890722823</v>
      </c>
      <c r="P175" s="56"/>
      <c r="Q175" s="6" t="s">
        <v>81</v>
      </c>
      <c r="R175" s="31">
        <v>0.005</v>
      </c>
      <c r="S175" s="31">
        <v>0.014</v>
      </c>
      <c r="T175" s="31">
        <v>0.011</v>
      </c>
      <c r="U175" s="31">
        <v>0.016</v>
      </c>
      <c r="V175" s="31">
        <v>0.016</v>
      </c>
      <c r="W175" s="31">
        <v>0.008</v>
      </c>
      <c r="X175" s="31"/>
      <c r="Y175" s="31"/>
      <c r="Z175" s="31"/>
      <c r="AA175" s="31">
        <v>0.07</v>
      </c>
      <c r="AB175" s="65">
        <v>0.6640106241699867</v>
      </c>
    </row>
    <row r="176" spans="1:28" ht="15.75">
      <c r="A176" s="56"/>
      <c r="B176" s="6" t="s">
        <v>81</v>
      </c>
      <c r="C176" s="31">
        <v>5</v>
      </c>
      <c r="D176" s="31">
        <v>14</v>
      </c>
      <c r="E176" s="31">
        <v>11</v>
      </c>
      <c r="F176" s="31">
        <v>16</v>
      </c>
      <c r="G176" s="31">
        <v>16</v>
      </c>
      <c r="H176" s="31">
        <v>8</v>
      </c>
      <c r="I176" s="31"/>
      <c r="J176" s="31"/>
      <c r="K176" s="31"/>
      <c r="L176" s="31"/>
      <c r="M176" s="31">
        <f>SUM(C176:L176)</f>
        <v>70</v>
      </c>
      <c r="N176" s="65">
        <f>M176/M177*100</f>
        <v>0.6640106241699867</v>
      </c>
      <c r="P176" s="56"/>
      <c r="Q176" s="6" t="s">
        <v>75</v>
      </c>
      <c r="R176" s="31">
        <v>0.109</v>
      </c>
      <c r="S176" s="31">
        <v>0.543</v>
      </c>
      <c r="T176" s="31">
        <v>1.236</v>
      </c>
      <c r="U176" s="31">
        <v>1.904</v>
      </c>
      <c r="V176" s="31">
        <v>2.301</v>
      </c>
      <c r="W176" s="31">
        <v>1.918</v>
      </c>
      <c r="X176" s="31">
        <v>1.46</v>
      </c>
      <c r="Y176" s="31">
        <v>0.95</v>
      </c>
      <c r="Z176" s="31">
        <v>0.121</v>
      </c>
      <c r="AA176" s="31">
        <v>10.542</v>
      </c>
      <c r="AB176" s="65">
        <v>100</v>
      </c>
    </row>
    <row r="177" spans="1:28" ht="7.5" customHeight="1">
      <c r="A177" s="56"/>
      <c r="B177" s="6" t="s">
        <v>75</v>
      </c>
      <c r="C177" s="31">
        <f>SUM(C171:C176)</f>
        <v>109</v>
      </c>
      <c r="D177" s="31">
        <f aca="true" t="shared" si="28" ref="D177:M177">SUM(D171:D176)</f>
        <v>543</v>
      </c>
      <c r="E177" s="31">
        <f t="shared" si="28"/>
        <v>1236</v>
      </c>
      <c r="F177" s="31">
        <f t="shared" si="28"/>
        <v>1904</v>
      </c>
      <c r="G177" s="31">
        <f t="shared" si="28"/>
        <v>2301</v>
      </c>
      <c r="H177" s="31">
        <f t="shared" si="28"/>
        <v>1918</v>
      </c>
      <c r="I177" s="31">
        <f t="shared" si="28"/>
        <v>1460</v>
      </c>
      <c r="J177" s="31">
        <f t="shared" si="28"/>
        <v>709</v>
      </c>
      <c r="K177" s="31">
        <f t="shared" si="28"/>
        <v>241</v>
      </c>
      <c r="L177" s="31">
        <f t="shared" si="28"/>
        <v>121</v>
      </c>
      <c r="M177" s="31">
        <f t="shared" si="28"/>
        <v>10542</v>
      </c>
      <c r="N177" s="65">
        <f>M177/M177*100</f>
        <v>100</v>
      </c>
      <c r="P177" s="56"/>
      <c r="Q177" s="6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65"/>
    </row>
    <row r="178" spans="1:28" ht="15.75">
      <c r="A178" s="56"/>
      <c r="B178" s="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5"/>
      <c r="P178" s="56" t="s">
        <v>31</v>
      </c>
      <c r="Q178" s="6" t="s">
        <v>78</v>
      </c>
      <c r="R178" s="31">
        <v>0.047</v>
      </c>
      <c r="S178" s="31">
        <v>0.273</v>
      </c>
      <c r="T178" s="31">
        <v>0.745</v>
      </c>
      <c r="U178" s="31">
        <v>1.063</v>
      </c>
      <c r="V178" s="31">
        <v>1.036</v>
      </c>
      <c r="W178" s="31">
        <v>0.85</v>
      </c>
      <c r="X178" s="31">
        <v>0.479</v>
      </c>
      <c r="Y178" s="31">
        <v>0.219</v>
      </c>
      <c r="Z178" s="31">
        <v>0.009</v>
      </c>
      <c r="AA178" s="31">
        <v>4.721</v>
      </c>
      <c r="AB178" s="65">
        <v>31.034709439915858</v>
      </c>
    </row>
    <row r="179" spans="1:28" ht="15.75">
      <c r="A179" s="56" t="s">
        <v>31</v>
      </c>
      <c r="B179" s="6" t="s">
        <v>78</v>
      </c>
      <c r="C179" s="31">
        <v>47</v>
      </c>
      <c r="D179" s="31">
        <v>273</v>
      </c>
      <c r="E179" s="31">
        <v>745</v>
      </c>
      <c r="F179" s="31">
        <v>1063</v>
      </c>
      <c r="G179" s="31">
        <v>1036</v>
      </c>
      <c r="H179" s="31">
        <v>850</v>
      </c>
      <c r="I179" s="31">
        <v>479</v>
      </c>
      <c r="J179" s="31">
        <v>165</v>
      </c>
      <c r="K179" s="31">
        <v>54</v>
      </c>
      <c r="L179" s="31">
        <v>9</v>
      </c>
      <c r="M179" s="31">
        <f>SUM(C179:L179)</f>
        <v>4721</v>
      </c>
      <c r="N179" s="65">
        <f>M179/M186*100</f>
        <v>31.034709439915858</v>
      </c>
      <c r="P179" s="56"/>
      <c r="Q179" s="6" t="s">
        <v>79</v>
      </c>
      <c r="R179" s="31">
        <v>0.098</v>
      </c>
      <c r="S179" s="31">
        <v>0.495</v>
      </c>
      <c r="T179" s="31">
        <v>1.03</v>
      </c>
      <c r="U179" s="31">
        <v>1.532</v>
      </c>
      <c r="V179" s="31">
        <v>1.548</v>
      </c>
      <c r="W179" s="31">
        <v>1.238</v>
      </c>
      <c r="X179" s="31">
        <v>0.675</v>
      </c>
      <c r="Y179" s="31">
        <v>0.383</v>
      </c>
      <c r="Z179" s="31">
        <v>0.067</v>
      </c>
      <c r="AA179" s="31">
        <v>7.066</v>
      </c>
      <c r="AB179" s="65">
        <v>46.45017091769655</v>
      </c>
    </row>
    <row r="180" spans="1:28" ht="15.75">
      <c r="A180" s="56"/>
      <c r="B180" s="6" t="s">
        <v>79</v>
      </c>
      <c r="C180" s="31">
        <v>98</v>
      </c>
      <c r="D180" s="31">
        <v>495</v>
      </c>
      <c r="E180" s="31">
        <v>1030</v>
      </c>
      <c r="F180" s="31">
        <v>1532</v>
      </c>
      <c r="G180" s="31">
        <v>1548</v>
      </c>
      <c r="H180" s="31">
        <v>1238</v>
      </c>
      <c r="I180" s="31">
        <v>675</v>
      </c>
      <c r="J180" s="31">
        <v>277</v>
      </c>
      <c r="K180" s="31">
        <v>106</v>
      </c>
      <c r="L180" s="31">
        <v>67</v>
      </c>
      <c r="M180" s="31">
        <f aca="true" t="shared" si="29" ref="M180:M185">SUM(C180:L180)</f>
        <v>7066</v>
      </c>
      <c r="N180" s="65">
        <f>M180/M186*100</f>
        <v>46.45017091769655</v>
      </c>
      <c r="P180" s="56"/>
      <c r="Q180" s="6" t="s">
        <v>80</v>
      </c>
      <c r="R180" s="31">
        <v>0.114</v>
      </c>
      <c r="S180" s="31">
        <v>0.331</v>
      </c>
      <c r="T180" s="31">
        <v>0.546</v>
      </c>
      <c r="U180" s="31">
        <v>0.461</v>
      </c>
      <c r="V180" s="31">
        <v>0.28</v>
      </c>
      <c r="W180" s="31">
        <v>0.151</v>
      </c>
      <c r="X180" s="31">
        <v>0.071</v>
      </c>
      <c r="Y180" s="31">
        <v>0.053</v>
      </c>
      <c r="Z180" s="31">
        <v>0.02</v>
      </c>
      <c r="AA180" s="31">
        <v>2.027</v>
      </c>
      <c r="AB180" s="65">
        <v>13.325006573757559</v>
      </c>
    </row>
    <row r="181" spans="1:28" ht="15.75">
      <c r="A181" s="56"/>
      <c r="B181" s="6" t="s">
        <v>80</v>
      </c>
      <c r="C181" s="31">
        <v>114</v>
      </c>
      <c r="D181" s="31">
        <v>331</v>
      </c>
      <c r="E181" s="31">
        <v>546</v>
      </c>
      <c r="F181" s="31">
        <v>461</v>
      </c>
      <c r="G181" s="31">
        <v>280</v>
      </c>
      <c r="H181" s="31">
        <v>151</v>
      </c>
      <c r="I181" s="31">
        <v>71</v>
      </c>
      <c r="J181" s="31">
        <v>44</v>
      </c>
      <c r="K181" s="31">
        <v>9</v>
      </c>
      <c r="L181" s="31">
        <v>20</v>
      </c>
      <c r="M181" s="31">
        <f t="shared" si="29"/>
        <v>2027</v>
      </c>
      <c r="N181" s="65">
        <f>M181/M186*100</f>
        <v>13.325006573757559</v>
      </c>
      <c r="P181" s="56"/>
      <c r="Q181" s="6" t="s">
        <v>91</v>
      </c>
      <c r="R181" s="31">
        <v>0.017</v>
      </c>
      <c r="S181" s="31">
        <v>0.074</v>
      </c>
      <c r="T181" s="31">
        <v>0.076</v>
      </c>
      <c r="U181" s="31">
        <v>0.079</v>
      </c>
      <c r="V181" s="31">
        <v>0.092</v>
      </c>
      <c r="W181" s="31">
        <v>0.058</v>
      </c>
      <c r="X181" s="31">
        <v>0.044</v>
      </c>
      <c r="Y181" s="31">
        <v>0.052000000000000005</v>
      </c>
      <c r="Z181" s="31">
        <v>0.018</v>
      </c>
      <c r="AA181" s="31">
        <v>0.51</v>
      </c>
      <c r="AB181" s="65">
        <v>3.3526163555088093</v>
      </c>
    </row>
    <row r="182" spans="1:28" ht="15.75">
      <c r="A182" s="56"/>
      <c r="B182" s="6" t="s">
        <v>91</v>
      </c>
      <c r="C182" s="31">
        <v>17</v>
      </c>
      <c r="D182" s="31">
        <v>74</v>
      </c>
      <c r="E182" s="31">
        <v>76</v>
      </c>
      <c r="F182" s="31">
        <v>79</v>
      </c>
      <c r="G182" s="31">
        <v>92</v>
      </c>
      <c r="H182" s="31">
        <v>58</v>
      </c>
      <c r="I182" s="31">
        <v>44</v>
      </c>
      <c r="J182" s="31">
        <v>24</v>
      </c>
      <c r="K182" s="31">
        <v>28</v>
      </c>
      <c r="L182" s="31">
        <v>18</v>
      </c>
      <c r="M182" s="31">
        <f t="shared" si="29"/>
        <v>510</v>
      </c>
      <c r="N182" s="65">
        <f>M182/M186*100</f>
        <v>3.3526163555088093</v>
      </c>
      <c r="P182" s="56"/>
      <c r="Q182" s="6" t="s">
        <v>82</v>
      </c>
      <c r="R182" s="31">
        <v>0.002</v>
      </c>
      <c r="S182" s="31">
        <v>0.003</v>
      </c>
      <c r="T182" s="31">
        <v>0.006</v>
      </c>
      <c r="U182" s="31">
        <v>0.01</v>
      </c>
      <c r="V182" s="31">
        <v>0.013</v>
      </c>
      <c r="W182" s="31">
        <v>0.009</v>
      </c>
      <c r="X182" s="31">
        <v>0.006</v>
      </c>
      <c r="Y182" s="31">
        <v>0.005</v>
      </c>
      <c r="Z182" s="31"/>
      <c r="AA182" s="31">
        <v>0.054</v>
      </c>
      <c r="AB182" s="65">
        <v>0.35498290823034445</v>
      </c>
    </row>
    <row r="183" spans="1:28" ht="15.75">
      <c r="A183" s="56"/>
      <c r="B183" s="6" t="s">
        <v>82</v>
      </c>
      <c r="C183" s="31">
        <v>2</v>
      </c>
      <c r="D183" s="31">
        <v>3</v>
      </c>
      <c r="E183" s="31">
        <v>6</v>
      </c>
      <c r="F183" s="31">
        <v>10</v>
      </c>
      <c r="G183" s="31">
        <v>13</v>
      </c>
      <c r="H183" s="31">
        <v>9</v>
      </c>
      <c r="I183" s="31">
        <v>6</v>
      </c>
      <c r="J183" s="31">
        <v>5</v>
      </c>
      <c r="K183" s="31"/>
      <c r="L183" s="31"/>
      <c r="M183" s="31">
        <f t="shared" si="29"/>
        <v>54</v>
      </c>
      <c r="N183" s="65">
        <f>M183/M186*100</f>
        <v>0.35498290823034445</v>
      </c>
      <c r="P183" s="56"/>
      <c r="Q183" s="6" t="s">
        <v>90</v>
      </c>
      <c r="R183" s="31">
        <v>0.036</v>
      </c>
      <c r="S183" s="31">
        <v>0.094</v>
      </c>
      <c r="T183" s="31">
        <v>0.121</v>
      </c>
      <c r="U183" s="31">
        <v>0.066</v>
      </c>
      <c r="V183" s="31">
        <v>0.051</v>
      </c>
      <c r="W183" s="31">
        <v>0.03</v>
      </c>
      <c r="X183" s="31">
        <v>0.017</v>
      </c>
      <c r="Y183" s="31">
        <v>0.003</v>
      </c>
      <c r="Z183" s="31"/>
      <c r="AA183" s="31">
        <v>0.418</v>
      </c>
      <c r="AB183" s="65">
        <v>2.747830660005259</v>
      </c>
    </row>
    <row r="184" spans="1:28" ht="15.75">
      <c r="A184" s="56"/>
      <c r="B184" s="6" t="s">
        <v>90</v>
      </c>
      <c r="C184" s="31">
        <v>36</v>
      </c>
      <c r="D184" s="31">
        <v>94</v>
      </c>
      <c r="E184" s="31">
        <v>121</v>
      </c>
      <c r="F184" s="31">
        <v>66</v>
      </c>
      <c r="G184" s="31">
        <v>51</v>
      </c>
      <c r="H184" s="31">
        <v>30</v>
      </c>
      <c r="I184" s="31">
        <v>17</v>
      </c>
      <c r="J184" s="31">
        <v>3</v>
      </c>
      <c r="K184" s="31"/>
      <c r="L184" s="31"/>
      <c r="M184" s="31">
        <f t="shared" si="29"/>
        <v>418</v>
      </c>
      <c r="N184" s="65">
        <f>M184/M186*100</f>
        <v>2.747830660005259</v>
      </c>
      <c r="P184" s="56"/>
      <c r="Q184" s="6" t="s">
        <v>81</v>
      </c>
      <c r="R184" s="31">
        <v>0.036</v>
      </c>
      <c r="S184" s="31">
        <v>0.099</v>
      </c>
      <c r="T184" s="31">
        <v>0.107</v>
      </c>
      <c r="U184" s="31">
        <v>0.075</v>
      </c>
      <c r="V184" s="31">
        <v>0.05</v>
      </c>
      <c r="W184" s="31">
        <v>0.018</v>
      </c>
      <c r="X184" s="31">
        <v>0.007</v>
      </c>
      <c r="Y184" s="31">
        <v>0.006</v>
      </c>
      <c r="Z184" s="31">
        <v>0.018</v>
      </c>
      <c r="AA184" s="31">
        <v>0.416</v>
      </c>
      <c r="AB184" s="65">
        <v>2.734683144885617</v>
      </c>
    </row>
    <row r="185" spans="1:28" ht="15.75">
      <c r="A185" s="56"/>
      <c r="B185" s="6" t="s">
        <v>81</v>
      </c>
      <c r="C185" s="31">
        <v>36</v>
      </c>
      <c r="D185" s="31">
        <v>99</v>
      </c>
      <c r="E185" s="31">
        <v>107</v>
      </c>
      <c r="F185" s="31">
        <v>75</v>
      </c>
      <c r="G185" s="31">
        <v>50</v>
      </c>
      <c r="H185" s="31">
        <v>18</v>
      </c>
      <c r="I185" s="31">
        <v>7</v>
      </c>
      <c r="J185" s="31">
        <v>6</v>
      </c>
      <c r="K185" s="31"/>
      <c r="L185" s="31">
        <v>18</v>
      </c>
      <c r="M185" s="31">
        <f t="shared" si="29"/>
        <v>416</v>
      </c>
      <c r="N185" s="65">
        <f>M185/M186*100</f>
        <v>2.734683144885617</v>
      </c>
      <c r="P185" s="56"/>
      <c r="Q185" s="6" t="s">
        <v>75</v>
      </c>
      <c r="R185" s="31">
        <v>0.35</v>
      </c>
      <c r="S185" s="31">
        <v>1.369</v>
      </c>
      <c r="T185" s="31">
        <v>2.631</v>
      </c>
      <c r="U185" s="31">
        <v>3.286</v>
      </c>
      <c r="V185" s="31">
        <v>3.07</v>
      </c>
      <c r="W185" s="31">
        <v>2.354</v>
      </c>
      <c r="X185" s="31">
        <v>1.299</v>
      </c>
      <c r="Y185" s="31">
        <v>0.7210000000000001</v>
      </c>
      <c r="Z185" s="31">
        <v>0.132</v>
      </c>
      <c r="AA185" s="31">
        <v>15.212</v>
      </c>
      <c r="AB185" s="65">
        <v>100</v>
      </c>
    </row>
    <row r="186" spans="1:28" ht="7.5" customHeight="1">
      <c r="A186" s="56"/>
      <c r="B186" s="6" t="s">
        <v>75</v>
      </c>
      <c r="C186" s="31">
        <f>SUM(C179:C185)</f>
        <v>350</v>
      </c>
      <c r="D186" s="31">
        <f aca="true" t="shared" si="30" ref="D186:M186">SUM(D179:D185)</f>
        <v>1369</v>
      </c>
      <c r="E186" s="31">
        <f t="shared" si="30"/>
        <v>2631</v>
      </c>
      <c r="F186" s="31">
        <f t="shared" si="30"/>
        <v>3286</v>
      </c>
      <c r="G186" s="31">
        <f t="shared" si="30"/>
        <v>3070</v>
      </c>
      <c r="H186" s="31">
        <f t="shared" si="30"/>
        <v>2354</v>
      </c>
      <c r="I186" s="31">
        <f t="shared" si="30"/>
        <v>1299</v>
      </c>
      <c r="J186" s="31">
        <f t="shared" si="30"/>
        <v>524</v>
      </c>
      <c r="K186" s="31">
        <f t="shared" si="30"/>
        <v>197</v>
      </c>
      <c r="L186" s="31">
        <f t="shared" si="30"/>
        <v>132</v>
      </c>
      <c r="M186" s="31">
        <f t="shared" si="30"/>
        <v>15212</v>
      </c>
      <c r="N186" s="65">
        <f>M186/M186*100</f>
        <v>100</v>
      </c>
      <c r="P186" s="56"/>
      <c r="Q186" s="6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65"/>
    </row>
    <row r="187" spans="1:28" ht="15.75">
      <c r="A187" s="56"/>
      <c r="B187" s="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5"/>
      <c r="P187" s="56" t="s">
        <v>32</v>
      </c>
      <c r="Q187" s="6" t="s">
        <v>78</v>
      </c>
      <c r="R187" s="31">
        <v>0.06</v>
      </c>
      <c r="S187" s="31">
        <v>0.41</v>
      </c>
      <c r="T187" s="31">
        <v>0.809</v>
      </c>
      <c r="U187" s="31">
        <v>1</v>
      </c>
      <c r="V187" s="31">
        <v>1.201</v>
      </c>
      <c r="W187" s="31">
        <v>1.082</v>
      </c>
      <c r="X187" s="31">
        <v>0.75</v>
      </c>
      <c r="Y187" s="31">
        <v>0.488</v>
      </c>
      <c r="Z187" s="31">
        <v>0.081</v>
      </c>
      <c r="AA187" s="31">
        <v>5.881</v>
      </c>
      <c r="AB187" s="65">
        <v>34.628746393452275</v>
      </c>
    </row>
    <row r="188" spans="1:28" ht="15.75">
      <c r="A188" s="56" t="s">
        <v>32</v>
      </c>
      <c r="B188" s="6" t="s">
        <v>78</v>
      </c>
      <c r="C188" s="31">
        <v>60</v>
      </c>
      <c r="D188" s="31">
        <v>410</v>
      </c>
      <c r="E188" s="31">
        <v>809</v>
      </c>
      <c r="F188" s="31">
        <v>1000</v>
      </c>
      <c r="G188" s="31">
        <v>1201</v>
      </c>
      <c r="H188" s="31">
        <v>1082</v>
      </c>
      <c r="I188" s="31">
        <v>750</v>
      </c>
      <c r="J188" s="31">
        <v>371</v>
      </c>
      <c r="K188" s="31">
        <v>117</v>
      </c>
      <c r="L188" s="31">
        <v>81</v>
      </c>
      <c r="M188" s="31">
        <f>SUM(C188:L188)</f>
        <v>5881</v>
      </c>
      <c r="N188" s="65">
        <f>M188/M195*100</f>
        <v>34.628746393452275</v>
      </c>
      <c r="P188" s="56"/>
      <c r="Q188" s="6" t="s">
        <v>79</v>
      </c>
      <c r="R188" s="31">
        <v>0.083</v>
      </c>
      <c r="S188" s="31">
        <v>0.497</v>
      </c>
      <c r="T188" s="31">
        <v>0.97</v>
      </c>
      <c r="U188" s="31">
        <v>1.235</v>
      </c>
      <c r="V188" s="31">
        <v>1.231</v>
      </c>
      <c r="W188" s="31">
        <v>0.863</v>
      </c>
      <c r="X188" s="31">
        <v>0.588</v>
      </c>
      <c r="Y188" s="31">
        <v>0.566</v>
      </c>
      <c r="Z188" s="31">
        <v>0.171</v>
      </c>
      <c r="AA188" s="31">
        <v>6.204</v>
      </c>
      <c r="AB188" s="65">
        <v>36.530648295354176</v>
      </c>
    </row>
    <row r="189" spans="1:28" ht="15.75">
      <c r="A189" s="56"/>
      <c r="B189" s="6" t="s">
        <v>79</v>
      </c>
      <c r="C189" s="31">
        <v>83</v>
      </c>
      <c r="D189" s="31">
        <v>497</v>
      </c>
      <c r="E189" s="31">
        <v>970</v>
      </c>
      <c r="F189" s="31">
        <v>1235</v>
      </c>
      <c r="G189" s="31">
        <v>1231</v>
      </c>
      <c r="H189" s="31">
        <v>863</v>
      </c>
      <c r="I189" s="31">
        <v>588</v>
      </c>
      <c r="J189" s="31">
        <v>357</v>
      </c>
      <c r="K189" s="31">
        <v>209</v>
      </c>
      <c r="L189" s="31">
        <v>171</v>
      </c>
      <c r="M189" s="31">
        <f aca="true" t="shared" si="31" ref="M189:M194">SUM(C189:L189)</f>
        <v>6204</v>
      </c>
      <c r="N189" s="65">
        <f>M189/M195*100</f>
        <v>36.530648295354176</v>
      </c>
      <c r="P189" s="56"/>
      <c r="Q189" s="6" t="s">
        <v>80</v>
      </c>
      <c r="R189" s="31">
        <v>0.094</v>
      </c>
      <c r="S189" s="31">
        <v>0.325</v>
      </c>
      <c r="T189" s="31">
        <v>0.523</v>
      </c>
      <c r="U189" s="31">
        <v>0.507</v>
      </c>
      <c r="V189" s="31">
        <v>0.416</v>
      </c>
      <c r="W189" s="31">
        <v>0.236</v>
      </c>
      <c r="X189" s="31">
        <v>0.152</v>
      </c>
      <c r="Y189" s="31">
        <v>0.08</v>
      </c>
      <c r="Z189" s="31">
        <v>0.017</v>
      </c>
      <c r="AA189" s="31">
        <v>2.35</v>
      </c>
      <c r="AB189" s="65">
        <v>13.83736677854325</v>
      </c>
    </row>
    <row r="190" spans="1:28" ht="15.75">
      <c r="A190" s="56"/>
      <c r="B190" s="6" t="s">
        <v>80</v>
      </c>
      <c r="C190" s="31">
        <v>94</v>
      </c>
      <c r="D190" s="31">
        <v>325</v>
      </c>
      <c r="E190" s="31">
        <v>523</v>
      </c>
      <c r="F190" s="31">
        <v>507</v>
      </c>
      <c r="G190" s="31">
        <v>416</v>
      </c>
      <c r="H190" s="31">
        <v>236</v>
      </c>
      <c r="I190" s="31">
        <v>152</v>
      </c>
      <c r="J190" s="31">
        <v>56</v>
      </c>
      <c r="K190" s="31">
        <v>24</v>
      </c>
      <c r="L190" s="31">
        <v>17</v>
      </c>
      <c r="M190" s="31">
        <f t="shared" si="31"/>
        <v>2350</v>
      </c>
      <c r="N190" s="65">
        <f>M190/M195*100</f>
        <v>13.83736677854325</v>
      </c>
      <c r="P190" s="56"/>
      <c r="Q190" s="6" t="s">
        <v>91</v>
      </c>
      <c r="R190" s="31">
        <v>0.035</v>
      </c>
      <c r="S190" s="31">
        <v>0.105</v>
      </c>
      <c r="T190" s="31">
        <v>0.15</v>
      </c>
      <c r="U190" s="31">
        <v>0.175</v>
      </c>
      <c r="V190" s="31">
        <v>0.137</v>
      </c>
      <c r="W190" s="31">
        <v>0.12</v>
      </c>
      <c r="X190" s="31">
        <v>0.075</v>
      </c>
      <c r="Y190" s="31">
        <v>0.032</v>
      </c>
      <c r="Z190" s="31">
        <v>0.014</v>
      </c>
      <c r="AA190" s="31">
        <v>0.843</v>
      </c>
      <c r="AB190" s="65">
        <v>4.963787316728493</v>
      </c>
    </row>
    <row r="191" spans="1:28" ht="15.75">
      <c r="A191" s="56"/>
      <c r="B191" s="6" t="s">
        <v>91</v>
      </c>
      <c r="C191" s="31">
        <v>35</v>
      </c>
      <c r="D191" s="31">
        <v>105</v>
      </c>
      <c r="E191" s="31">
        <v>150</v>
      </c>
      <c r="F191" s="31">
        <v>175</v>
      </c>
      <c r="G191" s="31">
        <v>137</v>
      </c>
      <c r="H191" s="31">
        <v>120</v>
      </c>
      <c r="I191" s="31">
        <v>75</v>
      </c>
      <c r="J191" s="31">
        <v>23</v>
      </c>
      <c r="K191" s="31">
        <v>9</v>
      </c>
      <c r="L191" s="31">
        <v>14</v>
      </c>
      <c r="M191" s="31">
        <f t="shared" si="31"/>
        <v>843</v>
      </c>
      <c r="N191" s="65">
        <f>M191/M195*100</f>
        <v>4.963787316728493</v>
      </c>
      <c r="P191" s="56"/>
      <c r="Q191" s="6" t="s">
        <v>82</v>
      </c>
      <c r="R191" s="31">
        <v>0.02</v>
      </c>
      <c r="S191" s="31">
        <v>0.082</v>
      </c>
      <c r="T191" s="31">
        <v>0.117</v>
      </c>
      <c r="U191" s="31">
        <v>0.156</v>
      </c>
      <c r="V191" s="31">
        <v>0.216</v>
      </c>
      <c r="W191" s="31">
        <v>0.187</v>
      </c>
      <c r="X191" s="31">
        <v>0.192</v>
      </c>
      <c r="Y191" s="31">
        <v>0.15200000000000002</v>
      </c>
      <c r="Z191" s="31">
        <v>0.091</v>
      </c>
      <c r="AA191" s="31">
        <v>1.213</v>
      </c>
      <c r="AB191" s="65">
        <v>7.142436554201261</v>
      </c>
    </row>
    <row r="192" spans="1:28" ht="15.75">
      <c r="A192" s="56"/>
      <c r="B192" s="6" t="s">
        <v>82</v>
      </c>
      <c r="C192" s="31">
        <v>20</v>
      </c>
      <c r="D192" s="31">
        <v>82</v>
      </c>
      <c r="E192" s="31">
        <v>117</v>
      </c>
      <c r="F192" s="31">
        <v>156</v>
      </c>
      <c r="G192" s="31">
        <v>216</v>
      </c>
      <c r="H192" s="31">
        <v>187</v>
      </c>
      <c r="I192" s="31">
        <v>192</v>
      </c>
      <c r="J192" s="31">
        <v>82</v>
      </c>
      <c r="K192" s="31">
        <v>70</v>
      </c>
      <c r="L192" s="31">
        <v>91</v>
      </c>
      <c r="M192" s="31">
        <f t="shared" si="31"/>
        <v>1213</v>
      </c>
      <c r="N192" s="65">
        <f>M192/M195*100</f>
        <v>7.142436554201261</v>
      </c>
      <c r="P192" s="56"/>
      <c r="Q192" s="6" t="s">
        <v>90</v>
      </c>
      <c r="R192" s="31">
        <v>0.017</v>
      </c>
      <c r="S192" s="31">
        <v>0.016</v>
      </c>
      <c r="T192" s="31">
        <v>0.025</v>
      </c>
      <c r="U192" s="31">
        <v>0.022</v>
      </c>
      <c r="V192" s="31">
        <v>0.025</v>
      </c>
      <c r="W192" s="31">
        <v>0.007</v>
      </c>
      <c r="X192" s="31">
        <v>0.005</v>
      </c>
      <c r="Y192" s="31">
        <v>0.005</v>
      </c>
      <c r="Z192" s="31"/>
      <c r="AA192" s="31">
        <v>0.122</v>
      </c>
      <c r="AB192" s="65">
        <v>0.7183654242477772</v>
      </c>
    </row>
    <row r="193" spans="1:28" ht="15.75">
      <c r="A193" s="56"/>
      <c r="B193" s="6" t="s">
        <v>90</v>
      </c>
      <c r="C193" s="31">
        <v>17</v>
      </c>
      <c r="D193" s="31">
        <v>16</v>
      </c>
      <c r="E193" s="31">
        <v>25</v>
      </c>
      <c r="F193" s="31">
        <v>22</v>
      </c>
      <c r="G193" s="31">
        <v>25</v>
      </c>
      <c r="H193" s="31">
        <v>7</v>
      </c>
      <c r="I193" s="31">
        <v>5</v>
      </c>
      <c r="J193" s="31"/>
      <c r="K193" s="31">
        <v>5</v>
      </c>
      <c r="L193" s="31"/>
      <c r="M193" s="31">
        <f t="shared" si="31"/>
        <v>122</v>
      </c>
      <c r="N193" s="65">
        <f>M193/M195*100</f>
        <v>0.7183654242477772</v>
      </c>
      <c r="P193" s="56"/>
      <c r="Q193" s="6" t="s">
        <v>81</v>
      </c>
      <c r="R193" s="31">
        <v>0.021</v>
      </c>
      <c r="S193" s="31">
        <v>0.064</v>
      </c>
      <c r="T193" s="31">
        <v>0.089</v>
      </c>
      <c r="U193" s="31">
        <v>0.092</v>
      </c>
      <c r="V193" s="31">
        <v>0.056</v>
      </c>
      <c r="W193" s="31">
        <v>0.016</v>
      </c>
      <c r="X193" s="31">
        <v>0.024</v>
      </c>
      <c r="Y193" s="31">
        <v>0.008</v>
      </c>
      <c r="Z193" s="31"/>
      <c r="AA193" s="31">
        <v>0.37</v>
      </c>
      <c r="AB193" s="65">
        <v>2.178649237472767</v>
      </c>
    </row>
    <row r="194" spans="1:28" ht="15.75">
      <c r="A194" s="56"/>
      <c r="B194" s="6" t="s">
        <v>81</v>
      </c>
      <c r="C194" s="31">
        <v>21</v>
      </c>
      <c r="D194" s="31">
        <v>64</v>
      </c>
      <c r="E194" s="31">
        <v>89</v>
      </c>
      <c r="F194" s="31">
        <v>92</v>
      </c>
      <c r="G194" s="31">
        <v>56</v>
      </c>
      <c r="H194" s="31">
        <v>16</v>
      </c>
      <c r="I194" s="31">
        <v>24</v>
      </c>
      <c r="J194" s="31">
        <v>8</v>
      </c>
      <c r="K194" s="31"/>
      <c r="L194" s="31"/>
      <c r="M194" s="31">
        <f t="shared" si="31"/>
        <v>370</v>
      </c>
      <c r="N194" s="65">
        <f>M194/M195*100</f>
        <v>2.178649237472767</v>
      </c>
      <c r="P194" s="56"/>
      <c r="Q194" s="6" t="s">
        <v>75</v>
      </c>
      <c r="R194" s="31">
        <v>0.33</v>
      </c>
      <c r="S194" s="31">
        <v>1.499</v>
      </c>
      <c r="T194" s="31">
        <v>2.683</v>
      </c>
      <c r="U194" s="31">
        <v>3.187</v>
      </c>
      <c r="V194" s="31">
        <v>3.282</v>
      </c>
      <c r="W194" s="31">
        <v>2.511</v>
      </c>
      <c r="X194" s="31">
        <v>1.786</v>
      </c>
      <c r="Y194" s="31">
        <v>1.331</v>
      </c>
      <c r="Z194" s="31">
        <v>0.374</v>
      </c>
      <c r="AA194" s="31">
        <v>16.983</v>
      </c>
      <c r="AB194" s="65">
        <v>100</v>
      </c>
    </row>
    <row r="195" spans="1:28" ht="7.5" customHeight="1">
      <c r="A195" s="56"/>
      <c r="B195" s="6" t="s">
        <v>75</v>
      </c>
      <c r="C195" s="31">
        <f>SUM(C188:C194)</f>
        <v>330</v>
      </c>
      <c r="D195" s="31">
        <f aca="true" t="shared" si="32" ref="D195:M195">SUM(D188:D194)</f>
        <v>1499</v>
      </c>
      <c r="E195" s="31">
        <f t="shared" si="32"/>
        <v>2683</v>
      </c>
      <c r="F195" s="31">
        <f t="shared" si="32"/>
        <v>3187</v>
      </c>
      <c r="G195" s="31">
        <f t="shared" si="32"/>
        <v>3282</v>
      </c>
      <c r="H195" s="31">
        <f t="shared" si="32"/>
        <v>2511</v>
      </c>
      <c r="I195" s="31">
        <f t="shared" si="32"/>
        <v>1786</v>
      </c>
      <c r="J195" s="31">
        <f t="shared" si="32"/>
        <v>897</v>
      </c>
      <c r="K195" s="31">
        <f t="shared" si="32"/>
        <v>434</v>
      </c>
      <c r="L195" s="31">
        <f t="shared" si="32"/>
        <v>374</v>
      </c>
      <c r="M195" s="31">
        <f t="shared" si="32"/>
        <v>16983</v>
      </c>
      <c r="N195" s="65">
        <f>M195/M195*100</f>
        <v>100</v>
      </c>
      <c r="P195" s="56"/>
      <c r="Q195" s="6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65"/>
    </row>
    <row r="196" spans="1:28" ht="15.75">
      <c r="A196" s="56"/>
      <c r="B196" s="6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5"/>
      <c r="P196" s="56" t="s">
        <v>33</v>
      </c>
      <c r="Q196" s="6" t="s">
        <v>78</v>
      </c>
      <c r="R196" s="31">
        <v>0.023</v>
      </c>
      <c r="S196" s="31">
        <v>0.099</v>
      </c>
      <c r="T196" s="31">
        <v>0.273</v>
      </c>
      <c r="U196" s="31">
        <v>0.458</v>
      </c>
      <c r="V196" s="31">
        <v>0.589</v>
      </c>
      <c r="W196" s="31">
        <v>0.618</v>
      </c>
      <c r="X196" s="31">
        <v>0.475</v>
      </c>
      <c r="Y196" s="31">
        <v>0.39</v>
      </c>
      <c r="Z196" s="31">
        <v>0.082</v>
      </c>
      <c r="AA196" s="31">
        <v>3.007</v>
      </c>
      <c r="AB196" s="65">
        <v>21.189486294130084</v>
      </c>
    </row>
    <row r="197" spans="1:28" ht="15.75">
      <c r="A197" s="56" t="s">
        <v>33</v>
      </c>
      <c r="B197" s="6" t="s">
        <v>78</v>
      </c>
      <c r="C197" s="31">
        <v>23</v>
      </c>
      <c r="D197" s="31">
        <v>99</v>
      </c>
      <c r="E197" s="31">
        <v>273</v>
      </c>
      <c r="F197" s="31">
        <v>458</v>
      </c>
      <c r="G197" s="31">
        <v>589</v>
      </c>
      <c r="H197" s="31">
        <v>618</v>
      </c>
      <c r="I197" s="31">
        <v>475</v>
      </c>
      <c r="J197" s="31">
        <v>282</v>
      </c>
      <c r="K197" s="31">
        <v>108</v>
      </c>
      <c r="L197" s="31">
        <v>82</v>
      </c>
      <c r="M197" s="31">
        <f>SUM(C197:L197)</f>
        <v>3007</v>
      </c>
      <c r="N197" s="65">
        <f>M197/M204*100</f>
        <v>21.189486294130084</v>
      </c>
      <c r="P197" s="56"/>
      <c r="Q197" s="6" t="s">
        <v>79</v>
      </c>
      <c r="R197" s="31">
        <v>0.119</v>
      </c>
      <c r="S197" s="31">
        <v>0.492</v>
      </c>
      <c r="T197" s="31">
        <v>0.842</v>
      </c>
      <c r="U197" s="31">
        <v>1.21</v>
      </c>
      <c r="V197" s="31">
        <v>1.276</v>
      </c>
      <c r="W197" s="31">
        <v>0.984</v>
      </c>
      <c r="X197" s="31">
        <v>0.648</v>
      </c>
      <c r="Y197" s="31">
        <v>0.592</v>
      </c>
      <c r="Z197" s="31">
        <v>0.108</v>
      </c>
      <c r="AA197" s="31">
        <v>6.271</v>
      </c>
      <c r="AB197" s="65">
        <v>44.18997956451272</v>
      </c>
    </row>
    <row r="198" spans="1:28" ht="15.75">
      <c r="A198" s="56"/>
      <c r="B198" s="6" t="s">
        <v>79</v>
      </c>
      <c r="C198" s="31">
        <v>119</v>
      </c>
      <c r="D198" s="31">
        <v>492</v>
      </c>
      <c r="E198" s="31">
        <v>842</v>
      </c>
      <c r="F198" s="31">
        <v>1210</v>
      </c>
      <c r="G198" s="31">
        <v>1276</v>
      </c>
      <c r="H198" s="31">
        <v>984</v>
      </c>
      <c r="I198" s="31">
        <v>648</v>
      </c>
      <c r="J198" s="31">
        <v>445</v>
      </c>
      <c r="K198" s="31">
        <v>147</v>
      </c>
      <c r="L198" s="31">
        <v>108</v>
      </c>
      <c r="M198" s="31">
        <f aca="true" t="shared" si="33" ref="M198:M203">SUM(C198:L198)</f>
        <v>6271</v>
      </c>
      <c r="N198" s="65">
        <f>M198/M204*100</f>
        <v>44.18997956451272</v>
      </c>
      <c r="P198" s="56"/>
      <c r="Q198" s="6" t="s">
        <v>80</v>
      </c>
      <c r="R198" s="31">
        <v>0.091</v>
      </c>
      <c r="S198" s="31">
        <v>0.294</v>
      </c>
      <c r="T198" s="31">
        <v>0.573</v>
      </c>
      <c r="U198" s="31">
        <v>0.594</v>
      </c>
      <c r="V198" s="31">
        <v>0.379</v>
      </c>
      <c r="W198" s="31">
        <v>0.167</v>
      </c>
      <c r="X198" s="31">
        <v>0.068</v>
      </c>
      <c r="Y198" s="31">
        <v>0.035</v>
      </c>
      <c r="Z198" s="31">
        <v>0.008</v>
      </c>
      <c r="AA198" s="31">
        <v>2.209</v>
      </c>
      <c r="AB198" s="65">
        <v>15.566203932069623</v>
      </c>
    </row>
    <row r="199" spans="1:28" ht="15.75">
      <c r="A199" s="56"/>
      <c r="B199" s="6" t="s">
        <v>80</v>
      </c>
      <c r="C199" s="31">
        <v>91</v>
      </c>
      <c r="D199" s="31">
        <v>294</v>
      </c>
      <c r="E199" s="31">
        <v>573</v>
      </c>
      <c r="F199" s="31">
        <v>594</v>
      </c>
      <c r="G199" s="31">
        <v>379</v>
      </c>
      <c r="H199" s="31">
        <v>167</v>
      </c>
      <c r="I199" s="31">
        <v>68</v>
      </c>
      <c r="J199" s="31">
        <v>30</v>
      </c>
      <c r="K199" s="31">
        <v>5</v>
      </c>
      <c r="L199" s="31">
        <v>8</v>
      </c>
      <c r="M199" s="31">
        <f t="shared" si="33"/>
        <v>2209</v>
      </c>
      <c r="N199" s="65">
        <f>M199/M204*100</f>
        <v>15.566203932069623</v>
      </c>
      <c r="P199" s="56"/>
      <c r="Q199" s="6" t="s">
        <v>91</v>
      </c>
      <c r="R199" s="31">
        <v>0.042</v>
      </c>
      <c r="S199" s="31">
        <v>0.066</v>
      </c>
      <c r="T199" s="31">
        <v>0.103</v>
      </c>
      <c r="U199" s="31">
        <v>0.127</v>
      </c>
      <c r="V199" s="31">
        <v>0.134</v>
      </c>
      <c r="W199" s="31">
        <v>0.135</v>
      </c>
      <c r="X199" s="31">
        <v>0.122</v>
      </c>
      <c r="Y199" s="31">
        <v>0.086</v>
      </c>
      <c r="Z199" s="31">
        <v>0.074</v>
      </c>
      <c r="AA199" s="31">
        <v>0.889</v>
      </c>
      <c r="AB199" s="65">
        <v>6.264533859488408</v>
      </c>
    </row>
    <row r="200" spans="1:28" ht="15.75">
      <c r="A200" s="56"/>
      <c r="B200" s="6" t="s">
        <v>91</v>
      </c>
      <c r="C200" s="31">
        <v>42</v>
      </c>
      <c r="D200" s="31">
        <v>66</v>
      </c>
      <c r="E200" s="31">
        <v>103</v>
      </c>
      <c r="F200" s="31">
        <v>127</v>
      </c>
      <c r="G200" s="31">
        <v>134</v>
      </c>
      <c r="H200" s="31">
        <v>135</v>
      </c>
      <c r="I200" s="31">
        <v>122</v>
      </c>
      <c r="J200" s="31">
        <v>41</v>
      </c>
      <c r="K200" s="31">
        <v>45</v>
      </c>
      <c r="L200" s="31">
        <v>74</v>
      </c>
      <c r="M200" s="31">
        <f t="shared" si="33"/>
        <v>889</v>
      </c>
      <c r="N200" s="65">
        <f>M200/M204*100</f>
        <v>6.264533859488408</v>
      </c>
      <c r="P200" s="56"/>
      <c r="Q200" s="6" t="s">
        <v>82</v>
      </c>
      <c r="R200" s="31">
        <v>0.087</v>
      </c>
      <c r="S200" s="31">
        <v>0.157</v>
      </c>
      <c r="T200" s="31">
        <v>0.207</v>
      </c>
      <c r="U200" s="31">
        <v>0.199</v>
      </c>
      <c r="V200" s="31">
        <v>0.182</v>
      </c>
      <c r="W200" s="31">
        <v>0.141</v>
      </c>
      <c r="X200" s="31">
        <v>0.116</v>
      </c>
      <c r="Y200" s="31">
        <v>0.094</v>
      </c>
      <c r="Z200" s="31">
        <v>0.018</v>
      </c>
      <c r="AA200" s="31">
        <v>1.201</v>
      </c>
      <c r="AB200" s="65">
        <v>8.463110422098513</v>
      </c>
    </row>
    <row r="201" spans="1:28" ht="15.75">
      <c r="A201" s="56"/>
      <c r="B201" s="6" t="s">
        <v>82</v>
      </c>
      <c r="C201" s="31">
        <v>87</v>
      </c>
      <c r="D201" s="31">
        <v>157</v>
      </c>
      <c r="E201" s="31">
        <v>207</v>
      </c>
      <c r="F201" s="31">
        <v>199</v>
      </c>
      <c r="G201" s="31">
        <v>182</v>
      </c>
      <c r="H201" s="31">
        <v>141</v>
      </c>
      <c r="I201" s="31">
        <v>116</v>
      </c>
      <c r="J201" s="31">
        <v>59</v>
      </c>
      <c r="K201" s="31">
        <v>35</v>
      </c>
      <c r="L201" s="31">
        <v>18</v>
      </c>
      <c r="M201" s="31">
        <f t="shared" si="33"/>
        <v>1201</v>
      </c>
      <c r="N201" s="65">
        <f>M201/M204*100</f>
        <v>8.463110422098513</v>
      </c>
      <c r="P201" s="56"/>
      <c r="Q201" s="6" t="s">
        <v>90</v>
      </c>
      <c r="R201" s="31">
        <v>0.029</v>
      </c>
      <c r="S201" s="31">
        <v>0.02</v>
      </c>
      <c r="T201" s="31">
        <v>0.04</v>
      </c>
      <c r="U201" s="31">
        <v>0.047</v>
      </c>
      <c r="V201" s="31">
        <v>0.042</v>
      </c>
      <c r="W201" s="31">
        <v>0.018</v>
      </c>
      <c r="X201" s="31">
        <v>0.013</v>
      </c>
      <c r="Y201" s="31">
        <v>0.009000000000000001</v>
      </c>
      <c r="Z201" s="31">
        <v>0.004</v>
      </c>
      <c r="AA201" s="31">
        <v>0.222</v>
      </c>
      <c r="AB201" s="65">
        <v>1.564371784934113</v>
      </c>
    </row>
    <row r="202" spans="1:28" ht="15.75">
      <c r="A202" s="56"/>
      <c r="B202" s="6" t="s">
        <v>90</v>
      </c>
      <c r="C202" s="31">
        <v>29</v>
      </c>
      <c r="D202" s="31">
        <v>20</v>
      </c>
      <c r="E202" s="31">
        <v>40</v>
      </c>
      <c r="F202" s="31">
        <v>47</v>
      </c>
      <c r="G202" s="31">
        <v>42</v>
      </c>
      <c r="H202" s="31">
        <v>18</v>
      </c>
      <c r="I202" s="31">
        <v>13</v>
      </c>
      <c r="J202" s="31">
        <v>6</v>
      </c>
      <c r="K202" s="31">
        <v>3</v>
      </c>
      <c r="L202" s="31">
        <v>4</v>
      </c>
      <c r="M202" s="31">
        <f t="shared" si="33"/>
        <v>222</v>
      </c>
      <c r="N202" s="65">
        <f>M202/M204*100</f>
        <v>1.564371784934113</v>
      </c>
      <c r="P202" s="56"/>
      <c r="Q202" s="6" t="s">
        <v>81</v>
      </c>
      <c r="R202" s="31">
        <v>0.027</v>
      </c>
      <c r="S202" s="31">
        <v>0.058</v>
      </c>
      <c r="T202" s="31">
        <v>0.072</v>
      </c>
      <c r="U202" s="31">
        <v>0.104</v>
      </c>
      <c r="V202" s="31">
        <v>0.074</v>
      </c>
      <c r="W202" s="31">
        <v>0.036</v>
      </c>
      <c r="X202" s="31">
        <v>0.01</v>
      </c>
      <c r="Y202" s="31">
        <v>0.004</v>
      </c>
      <c r="Z202" s="31">
        <v>0.007</v>
      </c>
      <c r="AA202" s="31">
        <v>0.392</v>
      </c>
      <c r="AB202" s="65">
        <v>2.762314142766542</v>
      </c>
    </row>
    <row r="203" spans="1:28" ht="15.75">
      <c r="A203" s="56"/>
      <c r="B203" s="6" t="s">
        <v>81</v>
      </c>
      <c r="C203" s="31">
        <v>27</v>
      </c>
      <c r="D203" s="31">
        <v>58</v>
      </c>
      <c r="E203" s="31">
        <v>72</v>
      </c>
      <c r="F203" s="31">
        <v>104</v>
      </c>
      <c r="G203" s="31">
        <v>74</v>
      </c>
      <c r="H203" s="31">
        <v>36</v>
      </c>
      <c r="I203" s="31">
        <v>10</v>
      </c>
      <c r="J203" s="31">
        <v>4</v>
      </c>
      <c r="K203" s="31"/>
      <c r="L203" s="31">
        <v>7</v>
      </c>
      <c r="M203" s="31">
        <f t="shared" si="33"/>
        <v>392</v>
      </c>
      <c r="N203" s="65">
        <f>M203/M204*100</f>
        <v>2.762314142766542</v>
      </c>
      <c r="P203" s="56"/>
      <c r="Q203" s="6" t="s">
        <v>75</v>
      </c>
      <c r="R203" s="31">
        <v>0.418</v>
      </c>
      <c r="S203" s="31">
        <v>1.186</v>
      </c>
      <c r="T203" s="31">
        <v>2.11</v>
      </c>
      <c r="U203" s="31">
        <v>2.739</v>
      </c>
      <c r="V203" s="31">
        <v>2.676</v>
      </c>
      <c r="W203" s="31">
        <v>2.099</v>
      </c>
      <c r="X203" s="31">
        <v>1.452</v>
      </c>
      <c r="Y203" s="31">
        <v>1.21</v>
      </c>
      <c r="Z203" s="31">
        <v>0.301</v>
      </c>
      <c r="AA203" s="31">
        <v>14.191</v>
      </c>
      <c r="AB203" s="65">
        <v>100</v>
      </c>
    </row>
    <row r="204" spans="1:28" ht="7.5" customHeight="1">
      <c r="A204" s="56"/>
      <c r="B204" s="6" t="s">
        <v>75</v>
      </c>
      <c r="C204" s="31">
        <f>SUM(C197:C203)</f>
        <v>418</v>
      </c>
      <c r="D204" s="31">
        <f aca="true" t="shared" si="34" ref="D204:M204">SUM(D197:D203)</f>
        <v>1186</v>
      </c>
      <c r="E204" s="31">
        <f t="shared" si="34"/>
        <v>2110</v>
      </c>
      <c r="F204" s="31">
        <f t="shared" si="34"/>
        <v>2739</v>
      </c>
      <c r="G204" s="31">
        <f t="shared" si="34"/>
        <v>2676</v>
      </c>
      <c r="H204" s="31">
        <f t="shared" si="34"/>
        <v>2099</v>
      </c>
      <c r="I204" s="31">
        <f t="shared" si="34"/>
        <v>1452</v>
      </c>
      <c r="J204" s="31">
        <f t="shared" si="34"/>
        <v>867</v>
      </c>
      <c r="K204" s="31">
        <f t="shared" si="34"/>
        <v>343</v>
      </c>
      <c r="L204" s="31">
        <f t="shared" si="34"/>
        <v>301</v>
      </c>
      <c r="M204" s="31">
        <f t="shared" si="34"/>
        <v>14191</v>
      </c>
      <c r="N204" s="65">
        <f>M204/M204*100</f>
        <v>100</v>
      </c>
      <c r="P204" s="56"/>
      <c r="Q204" s="6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65"/>
    </row>
    <row r="205" spans="1:28" ht="15.75">
      <c r="A205" s="56"/>
      <c r="B205" s="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5"/>
      <c r="P205" s="56" t="s">
        <v>34</v>
      </c>
      <c r="Q205" s="6" t="s">
        <v>78</v>
      </c>
      <c r="R205" s="31">
        <v>0.054</v>
      </c>
      <c r="S205" s="31">
        <v>0.263</v>
      </c>
      <c r="T205" s="31">
        <v>0.51</v>
      </c>
      <c r="U205" s="31">
        <v>0.987</v>
      </c>
      <c r="V205" s="31">
        <v>1.374</v>
      </c>
      <c r="W205" s="31">
        <v>1.257</v>
      </c>
      <c r="X205" s="31">
        <v>1.059</v>
      </c>
      <c r="Y205" s="31">
        <v>0.737</v>
      </c>
      <c r="Z205" s="31">
        <v>0.139</v>
      </c>
      <c r="AA205" s="31">
        <v>6.38</v>
      </c>
      <c r="AB205" s="65">
        <v>27.38902721730918</v>
      </c>
    </row>
    <row r="206" spans="1:28" ht="15.75">
      <c r="A206" s="56" t="s">
        <v>34</v>
      </c>
      <c r="B206" s="6" t="s">
        <v>78</v>
      </c>
      <c r="C206" s="31">
        <v>54</v>
      </c>
      <c r="D206" s="31">
        <v>263</v>
      </c>
      <c r="E206" s="31">
        <v>510</v>
      </c>
      <c r="F206" s="31">
        <v>987</v>
      </c>
      <c r="G206" s="31">
        <v>1374</v>
      </c>
      <c r="H206" s="31">
        <v>1257</v>
      </c>
      <c r="I206" s="31">
        <v>1059</v>
      </c>
      <c r="J206" s="31">
        <v>523</v>
      </c>
      <c r="K206" s="31">
        <v>214</v>
      </c>
      <c r="L206" s="31">
        <v>139</v>
      </c>
      <c r="M206" s="31">
        <f>SUM(C206:L206)</f>
        <v>6380</v>
      </c>
      <c r="N206" s="65">
        <f>M206/M213*100</f>
        <v>27.38902721730918</v>
      </c>
      <c r="P206" s="56"/>
      <c r="Q206" s="6" t="s">
        <v>79</v>
      </c>
      <c r="R206" s="31">
        <v>0.101</v>
      </c>
      <c r="S206" s="31">
        <v>0.602</v>
      </c>
      <c r="T206" s="31">
        <v>1.147</v>
      </c>
      <c r="U206" s="31">
        <v>1.334</v>
      </c>
      <c r="V206" s="31">
        <v>1.313</v>
      </c>
      <c r="W206" s="31">
        <v>1.062</v>
      </c>
      <c r="X206" s="31">
        <v>0.727</v>
      </c>
      <c r="Y206" s="31">
        <v>0.6759999999999999</v>
      </c>
      <c r="Z206" s="31">
        <v>0.182</v>
      </c>
      <c r="AA206" s="31">
        <v>7.144</v>
      </c>
      <c r="AB206" s="65">
        <v>30.668841761827082</v>
      </c>
    </row>
    <row r="207" spans="1:28" ht="15.75">
      <c r="A207" s="56"/>
      <c r="B207" s="6" t="s">
        <v>79</v>
      </c>
      <c r="C207" s="31">
        <v>101</v>
      </c>
      <c r="D207" s="31">
        <v>602</v>
      </c>
      <c r="E207" s="31">
        <v>1147</v>
      </c>
      <c r="F207" s="31">
        <v>1334</v>
      </c>
      <c r="G207" s="31">
        <v>1313</v>
      </c>
      <c r="H207" s="31">
        <v>1062</v>
      </c>
      <c r="I207" s="31">
        <v>727</v>
      </c>
      <c r="J207" s="31">
        <v>480</v>
      </c>
      <c r="K207" s="31">
        <v>196</v>
      </c>
      <c r="L207" s="31">
        <v>182</v>
      </c>
      <c r="M207" s="31">
        <f aca="true" t="shared" si="35" ref="M207:M212">SUM(C207:L207)</f>
        <v>7144</v>
      </c>
      <c r="N207" s="65">
        <f>M207/M213*100</f>
        <v>30.668841761827082</v>
      </c>
      <c r="P207" s="56"/>
      <c r="Q207" s="6" t="s">
        <v>80</v>
      </c>
      <c r="R207" s="31">
        <v>0.138</v>
      </c>
      <c r="S207" s="31">
        <v>0.503</v>
      </c>
      <c r="T207" s="31">
        <v>0.795</v>
      </c>
      <c r="U207" s="31">
        <v>0.798</v>
      </c>
      <c r="V207" s="31">
        <v>0.477</v>
      </c>
      <c r="W207" s="31">
        <v>0.24</v>
      </c>
      <c r="X207" s="31">
        <v>0.125</v>
      </c>
      <c r="Y207" s="31">
        <v>0.10400000000000001</v>
      </c>
      <c r="Z207" s="31">
        <v>0.011</v>
      </c>
      <c r="AA207" s="31">
        <v>3.191</v>
      </c>
      <c r="AB207" s="65">
        <v>13.698806559629089</v>
      </c>
    </row>
    <row r="208" spans="1:28" ht="15.75">
      <c r="A208" s="56"/>
      <c r="B208" s="6" t="s">
        <v>80</v>
      </c>
      <c r="C208" s="31">
        <v>138</v>
      </c>
      <c r="D208" s="31">
        <v>503</v>
      </c>
      <c r="E208" s="31">
        <v>795</v>
      </c>
      <c r="F208" s="31">
        <v>798</v>
      </c>
      <c r="G208" s="31">
        <v>477</v>
      </c>
      <c r="H208" s="31">
        <v>240</v>
      </c>
      <c r="I208" s="31">
        <v>125</v>
      </c>
      <c r="J208" s="31">
        <v>85</v>
      </c>
      <c r="K208" s="31">
        <v>19</v>
      </c>
      <c r="L208" s="31">
        <v>11</v>
      </c>
      <c r="M208" s="31">
        <f t="shared" si="35"/>
        <v>3191</v>
      </c>
      <c r="N208" s="65">
        <f>M208/M213*100</f>
        <v>13.698806559629089</v>
      </c>
      <c r="P208" s="56"/>
      <c r="Q208" s="6" t="s">
        <v>91</v>
      </c>
      <c r="R208" s="31">
        <v>0.044</v>
      </c>
      <c r="S208" s="31">
        <v>0.083</v>
      </c>
      <c r="T208" s="31">
        <v>0.116</v>
      </c>
      <c r="U208" s="31">
        <v>0.159</v>
      </c>
      <c r="V208" s="31">
        <v>0.17</v>
      </c>
      <c r="W208" s="31">
        <v>0.158</v>
      </c>
      <c r="X208" s="31">
        <v>0.096</v>
      </c>
      <c r="Y208" s="31">
        <v>0.129</v>
      </c>
      <c r="Z208" s="31">
        <v>0.083</v>
      </c>
      <c r="AA208" s="31">
        <v>1.038</v>
      </c>
      <c r="AB208" s="65">
        <v>4.456083111530866</v>
      </c>
    </row>
    <row r="209" spans="1:28" ht="15.75">
      <c r="A209" s="56"/>
      <c r="B209" s="6" t="s">
        <v>91</v>
      </c>
      <c r="C209" s="31">
        <v>44</v>
      </c>
      <c r="D209" s="31">
        <v>83</v>
      </c>
      <c r="E209" s="31">
        <v>116</v>
      </c>
      <c r="F209" s="31">
        <v>159</v>
      </c>
      <c r="G209" s="31">
        <v>170</v>
      </c>
      <c r="H209" s="31">
        <v>158</v>
      </c>
      <c r="I209" s="31">
        <v>96</v>
      </c>
      <c r="J209" s="31">
        <v>71</v>
      </c>
      <c r="K209" s="31">
        <v>58</v>
      </c>
      <c r="L209" s="31">
        <v>83</v>
      </c>
      <c r="M209" s="31">
        <f t="shared" si="35"/>
        <v>1038</v>
      </c>
      <c r="N209" s="65">
        <f>M209/M213*100</f>
        <v>4.456083111530866</v>
      </c>
      <c r="P209" s="56"/>
      <c r="Q209" s="6" t="s">
        <v>82</v>
      </c>
      <c r="R209" s="31">
        <v>0.088</v>
      </c>
      <c r="S209" s="31">
        <v>0.27</v>
      </c>
      <c r="T209" s="31">
        <v>0.423</v>
      </c>
      <c r="U209" s="31">
        <v>0.613</v>
      </c>
      <c r="V209" s="31">
        <v>0.68</v>
      </c>
      <c r="W209" s="31">
        <v>0.605</v>
      </c>
      <c r="X209" s="31">
        <v>0.562</v>
      </c>
      <c r="Y209" s="31">
        <v>0.5820000000000001</v>
      </c>
      <c r="Z209" s="31">
        <v>0.257</v>
      </c>
      <c r="AA209" s="31">
        <v>4.08</v>
      </c>
      <c r="AB209" s="65">
        <v>17.515239975959474</v>
      </c>
    </row>
    <row r="210" spans="1:28" ht="15.75">
      <c r="A210" s="56"/>
      <c r="B210" s="6" t="s">
        <v>82</v>
      </c>
      <c r="C210" s="31">
        <v>88</v>
      </c>
      <c r="D210" s="31">
        <v>270</v>
      </c>
      <c r="E210" s="31">
        <v>423</v>
      </c>
      <c r="F210" s="31">
        <v>613</v>
      </c>
      <c r="G210" s="31">
        <v>680</v>
      </c>
      <c r="H210" s="31">
        <v>605</v>
      </c>
      <c r="I210" s="31">
        <v>562</v>
      </c>
      <c r="J210" s="31">
        <v>329</v>
      </c>
      <c r="K210" s="31">
        <v>253</v>
      </c>
      <c r="L210" s="31">
        <v>257</v>
      </c>
      <c r="M210" s="31">
        <f t="shared" si="35"/>
        <v>4080</v>
      </c>
      <c r="N210" s="65">
        <f>M210/M213*100</f>
        <v>17.515239975959474</v>
      </c>
      <c r="P210" s="56"/>
      <c r="Q210" s="6" t="s">
        <v>90</v>
      </c>
      <c r="R210" s="31">
        <v>0.037</v>
      </c>
      <c r="S210" s="31">
        <v>0.025</v>
      </c>
      <c r="T210" s="31">
        <v>0.041</v>
      </c>
      <c r="U210" s="31">
        <v>0.041</v>
      </c>
      <c r="V210" s="31">
        <v>0.022</v>
      </c>
      <c r="W210" s="31">
        <v>0.003</v>
      </c>
      <c r="X210" s="31"/>
      <c r="Y210" s="31"/>
      <c r="Z210" s="31"/>
      <c r="AA210" s="31">
        <v>0.169</v>
      </c>
      <c r="AB210" s="65">
        <v>0.7255087146904782</v>
      </c>
    </row>
    <row r="211" spans="1:28" ht="15.75">
      <c r="A211" s="56"/>
      <c r="B211" s="6" t="s">
        <v>90</v>
      </c>
      <c r="C211" s="31">
        <v>37</v>
      </c>
      <c r="D211" s="31">
        <v>25</v>
      </c>
      <c r="E211" s="31">
        <v>41</v>
      </c>
      <c r="F211" s="31">
        <v>41</v>
      </c>
      <c r="G211" s="31">
        <v>22</v>
      </c>
      <c r="H211" s="31">
        <v>3</v>
      </c>
      <c r="I211" s="31"/>
      <c r="J211" s="31"/>
      <c r="K211" s="31"/>
      <c r="L211" s="31"/>
      <c r="M211" s="31">
        <f t="shared" si="35"/>
        <v>169</v>
      </c>
      <c r="N211" s="65">
        <f>M211/M213*100</f>
        <v>0.7255087146904782</v>
      </c>
      <c r="P211" s="56"/>
      <c r="Q211" s="6" t="s">
        <v>81</v>
      </c>
      <c r="R211" s="31">
        <v>0.065</v>
      </c>
      <c r="S211" s="31">
        <v>0.215</v>
      </c>
      <c r="T211" s="31">
        <v>0.328</v>
      </c>
      <c r="U211" s="31">
        <v>0.312</v>
      </c>
      <c r="V211" s="31">
        <v>0.227</v>
      </c>
      <c r="W211" s="31">
        <v>0.101</v>
      </c>
      <c r="X211" s="31">
        <v>0.022</v>
      </c>
      <c r="Y211" s="31">
        <v>0.022000000000000002</v>
      </c>
      <c r="Z211" s="31"/>
      <c r="AA211" s="31">
        <v>1.292</v>
      </c>
      <c r="AB211" s="65">
        <v>5.5464926590538335</v>
      </c>
    </row>
    <row r="212" spans="1:28" ht="16.5" thickBot="1">
      <c r="A212" s="56"/>
      <c r="B212" s="6" t="s">
        <v>81</v>
      </c>
      <c r="C212" s="31">
        <v>65</v>
      </c>
      <c r="D212" s="31">
        <v>215</v>
      </c>
      <c r="E212" s="31">
        <v>328</v>
      </c>
      <c r="F212" s="31">
        <v>312</v>
      </c>
      <c r="G212" s="31">
        <v>227</v>
      </c>
      <c r="H212" s="31">
        <v>101</v>
      </c>
      <c r="I212" s="31">
        <v>22</v>
      </c>
      <c r="J212" s="31">
        <v>17</v>
      </c>
      <c r="K212" s="31">
        <v>5</v>
      </c>
      <c r="L212" s="31"/>
      <c r="M212" s="31">
        <f t="shared" si="35"/>
        <v>1292</v>
      </c>
      <c r="N212" s="65">
        <f>M212/M213*100</f>
        <v>5.5464926590538335</v>
      </c>
      <c r="P212" s="57"/>
      <c r="Q212" s="7" t="s">
        <v>75</v>
      </c>
      <c r="R212" s="58">
        <v>0.527</v>
      </c>
      <c r="S212" s="58">
        <v>1.961</v>
      </c>
      <c r="T212" s="58">
        <v>3.36</v>
      </c>
      <c r="U212" s="58">
        <v>4.244</v>
      </c>
      <c r="V212" s="58">
        <v>4.263</v>
      </c>
      <c r="W212" s="58">
        <v>3.426</v>
      </c>
      <c r="X212" s="58">
        <v>2.591</v>
      </c>
      <c r="Y212" s="58">
        <v>2.25</v>
      </c>
      <c r="Z212" s="58">
        <v>0.672</v>
      </c>
      <c r="AA212" s="58">
        <v>23.294</v>
      </c>
      <c r="AB212" s="64">
        <v>100</v>
      </c>
    </row>
    <row r="213" spans="1:28" ht="16.5" thickBot="1">
      <c r="A213" s="57"/>
      <c r="B213" s="7" t="s">
        <v>75</v>
      </c>
      <c r="C213" s="58">
        <f>SUM(C206:C212)</f>
        <v>527</v>
      </c>
      <c r="D213" s="58">
        <f aca="true" t="shared" si="36" ref="D213:M213">SUM(D206:D212)</f>
        <v>1961</v>
      </c>
      <c r="E213" s="58">
        <f t="shared" si="36"/>
        <v>3360</v>
      </c>
      <c r="F213" s="58">
        <f t="shared" si="36"/>
        <v>4244</v>
      </c>
      <c r="G213" s="58">
        <f t="shared" si="36"/>
        <v>4263</v>
      </c>
      <c r="H213" s="58">
        <f t="shared" si="36"/>
        <v>3426</v>
      </c>
      <c r="I213" s="58">
        <f t="shared" si="36"/>
        <v>2591</v>
      </c>
      <c r="J213" s="58">
        <f t="shared" si="36"/>
        <v>1505</v>
      </c>
      <c r="K213" s="58">
        <f t="shared" si="36"/>
        <v>745</v>
      </c>
      <c r="L213" s="58">
        <f t="shared" si="36"/>
        <v>672</v>
      </c>
      <c r="M213" s="58">
        <f t="shared" si="36"/>
        <v>23294</v>
      </c>
      <c r="N213" s="64">
        <f>M213/M213*100</f>
        <v>100</v>
      </c>
      <c r="P213" s="4"/>
      <c r="Q213" s="4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2"/>
    </row>
    <row r="214" spans="1:28" ht="15.75">
      <c r="A214" s="4"/>
      <c r="B214" s="4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2"/>
      <c r="P214" s="4"/>
      <c r="Q214" s="4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2"/>
    </row>
    <row r="215" spans="1:28" ht="15.75">
      <c r="A215" s="4"/>
      <c r="B215" s="4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2"/>
      <c r="P215" s="4"/>
      <c r="Q215" s="4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2"/>
    </row>
    <row r="216" spans="1:28" ht="15.75">
      <c r="A216" s="4"/>
      <c r="B216" s="4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2"/>
      <c r="P216" s="4"/>
      <c r="Q216" s="4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2"/>
    </row>
    <row r="217" spans="1:28" ht="15.75">
      <c r="A217" s="4"/>
      <c r="B217" s="4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2"/>
      <c r="P217" s="4"/>
      <c r="Q217" s="4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2"/>
    </row>
    <row r="218" spans="1:28" ht="15.75">
      <c r="A218" s="4"/>
      <c r="B218" s="4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2"/>
      <c r="P218" s="2" t="s">
        <v>83</v>
      </c>
      <c r="Q218" s="21" t="s">
        <v>62</v>
      </c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2"/>
    </row>
    <row r="219" spans="1:28" ht="16.5" thickBot="1">
      <c r="A219" s="2" t="s">
        <v>83</v>
      </c>
      <c r="B219" s="21" t="s">
        <v>84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2"/>
      <c r="P219" s="2"/>
      <c r="Q219" s="53" t="s">
        <v>86</v>
      </c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2"/>
    </row>
    <row r="220" spans="1:28" ht="16.5" thickBot="1">
      <c r="A220" s="18"/>
      <c r="B220" s="18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P220" s="54" t="s">
        <v>63</v>
      </c>
      <c r="Q220" s="5" t="s">
        <v>64</v>
      </c>
      <c r="R220" s="55" t="s">
        <v>65</v>
      </c>
      <c r="S220" s="55"/>
      <c r="T220" s="55"/>
      <c r="U220" s="55"/>
      <c r="V220" s="55"/>
      <c r="W220" s="55"/>
      <c r="X220" s="55"/>
      <c r="Y220" s="55"/>
      <c r="Z220" s="55"/>
      <c r="AA220" s="55"/>
      <c r="AB220" s="62"/>
    </row>
    <row r="221" spans="1:28" ht="15.75">
      <c r="A221" s="54" t="s">
        <v>63</v>
      </c>
      <c r="B221" s="5" t="s">
        <v>64</v>
      </c>
      <c r="C221" s="55" t="s">
        <v>65</v>
      </c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62"/>
      <c r="P221" s="56"/>
      <c r="Q221" s="6"/>
      <c r="R221" s="60" t="s">
        <v>66</v>
      </c>
      <c r="S221" s="60" t="s">
        <v>67</v>
      </c>
      <c r="T221" s="60" t="s">
        <v>68</v>
      </c>
      <c r="U221" s="60" t="s">
        <v>69</v>
      </c>
      <c r="V221" s="60" t="s">
        <v>70</v>
      </c>
      <c r="W221" s="60" t="s">
        <v>71</v>
      </c>
      <c r="X221" s="60" t="s">
        <v>72</v>
      </c>
      <c r="Y221" s="60" t="s">
        <v>73</v>
      </c>
      <c r="Z221" s="60" t="s">
        <v>74</v>
      </c>
      <c r="AA221" s="61" t="s">
        <v>75</v>
      </c>
      <c r="AB221" s="63" t="s">
        <v>75</v>
      </c>
    </row>
    <row r="222" spans="1:28" ht="16.5" thickBot="1">
      <c r="A222" s="56"/>
      <c r="B222" s="6"/>
      <c r="C222" s="60" t="s">
        <v>66</v>
      </c>
      <c r="D222" s="60" t="s">
        <v>67</v>
      </c>
      <c r="E222" s="60" t="s">
        <v>68</v>
      </c>
      <c r="F222" s="60" t="s">
        <v>69</v>
      </c>
      <c r="G222" s="60" t="s">
        <v>70</v>
      </c>
      <c r="H222" s="60" t="s">
        <v>71</v>
      </c>
      <c r="I222" s="60" t="s">
        <v>72</v>
      </c>
      <c r="J222" s="60" t="s">
        <v>73</v>
      </c>
      <c r="K222" s="60"/>
      <c r="L222" s="60" t="s">
        <v>74</v>
      </c>
      <c r="M222" s="61" t="s">
        <v>75</v>
      </c>
      <c r="N222" s="63" t="s">
        <v>77</v>
      </c>
      <c r="P222" s="57"/>
      <c r="Q222" s="7"/>
      <c r="R222" s="59"/>
      <c r="S222" s="59" t="s">
        <v>76</v>
      </c>
      <c r="T222" s="58"/>
      <c r="U222" s="58"/>
      <c r="V222" s="58"/>
      <c r="W222" s="58"/>
      <c r="X222" s="58"/>
      <c r="Y222" s="58"/>
      <c r="Z222" s="58"/>
      <c r="AA222" s="58"/>
      <c r="AB222" s="64" t="s">
        <v>77</v>
      </c>
    </row>
    <row r="223" spans="1:28" ht="16.5" thickBot="1">
      <c r="A223" s="57"/>
      <c r="B223" s="7"/>
      <c r="C223" s="59"/>
      <c r="D223" s="59" t="s">
        <v>76</v>
      </c>
      <c r="E223" s="58"/>
      <c r="F223" s="58"/>
      <c r="G223" s="58"/>
      <c r="H223" s="58"/>
      <c r="I223" s="58"/>
      <c r="J223" s="58"/>
      <c r="K223" s="58"/>
      <c r="L223" s="58"/>
      <c r="M223" s="58"/>
      <c r="N223" s="64"/>
      <c r="P223" s="56" t="s">
        <v>35</v>
      </c>
      <c r="Q223" s="6" t="s">
        <v>78</v>
      </c>
      <c r="R223" s="31">
        <v>0.005</v>
      </c>
      <c r="S223" s="31">
        <v>0.042</v>
      </c>
      <c r="T223" s="31">
        <v>0.063</v>
      </c>
      <c r="U223" s="31">
        <v>0.078</v>
      </c>
      <c r="V223" s="31">
        <v>0.087</v>
      </c>
      <c r="W223" s="31">
        <v>0.065</v>
      </c>
      <c r="X223" s="31">
        <v>0.043</v>
      </c>
      <c r="Y223" s="31">
        <v>0.047</v>
      </c>
      <c r="Z223" s="31">
        <v>0.021</v>
      </c>
      <c r="AA223" s="31">
        <v>0.451</v>
      </c>
      <c r="AB223" s="65">
        <v>6.2857142857142865</v>
      </c>
    </row>
    <row r="224" spans="1:28" ht="15.75">
      <c r="A224" s="56" t="s">
        <v>35</v>
      </c>
      <c r="B224" s="6" t="s">
        <v>78</v>
      </c>
      <c r="C224" s="31">
        <v>5</v>
      </c>
      <c r="D224" s="31">
        <v>42</v>
      </c>
      <c r="E224" s="31">
        <v>63</v>
      </c>
      <c r="F224" s="31">
        <v>78</v>
      </c>
      <c r="G224" s="31">
        <v>87</v>
      </c>
      <c r="H224" s="31">
        <v>65</v>
      </c>
      <c r="I224" s="31">
        <v>43</v>
      </c>
      <c r="J224" s="31">
        <v>27</v>
      </c>
      <c r="K224" s="31">
        <v>20</v>
      </c>
      <c r="L224" s="31">
        <v>21</v>
      </c>
      <c r="M224" s="31">
        <f>SUM(C224:L224)</f>
        <v>451</v>
      </c>
      <c r="N224" s="65">
        <f>M224/M231*100</f>
        <v>6.2857142857142865</v>
      </c>
      <c r="P224" s="56"/>
      <c r="Q224" s="6" t="s">
        <v>79</v>
      </c>
      <c r="R224" s="31">
        <v>0.019</v>
      </c>
      <c r="S224" s="31">
        <v>0.187</v>
      </c>
      <c r="T224" s="31">
        <v>0.351</v>
      </c>
      <c r="U224" s="31">
        <v>0.482</v>
      </c>
      <c r="V224" s="31">
        <v>0.542</v>
      </c>
      <c r="W224" s="31">
        <v>0.47</v>
      </c>
      <c r="X224" s="31">
        <v>0.34</v>
      </c>
      <c r="Y224" s="31">
        <v>0.22599999999999998</v>
      </c>
      <c r="Z224" s="31">
        <v>0.037</v>
      </c>
      <c r="AA224" s="31">
        <v>2.654</v>
      </c>
      <c r="AB224" s="65">
        <v>36.98954703832752</v>
      </c>
    </row>
    <row r="225" spans="1:28" ht="15.75">
      <c r="A225" s="56"/>
      <c r="B225" s="6" t="s">
        <v>79</v>
      </c>
      <c r="C225" s="31">
        <v>19</v>
      </c>
      <c r="D225" s="31">
        <v>187</v>
      </c>
      <c r="E225" s="31">
        <v>351</v>
      </c>
      <c r="F225" s="31">
        <v>482</v>
      </c>
      <c r="G225" s="31">
        <v>542</v>
      </c>
      <c r="H225" s="31">
        <v>470</v>
      </c>
      <c r="I225" s="31">
        <v>340</v>
      </c>
      <c r="J225" s="31">
        <v>146</v>
      </c>
      <c r="K225" s="31">
        <v>80</v>
      </c>
      <c r="L225" s="31">
        <v>37</v>
      </c>
      <c r="M225" s="31">
        <f aca="true" t="shared" si="37" ref="M225:M230">SUM(C225:L225)</f>
        <v>2654</v>
      </c>
      <c r="N225" s="65">
        <f>M225/M231*100</f>
        <v>36.98954703832752</v>
      </c>
      <c r="P225" s="56"/>
      <c r="Q225" s="6" t="s">
        <v>80</v>
      </c>
      <c r="R225" s="31">
        <v>0.018</v>
      </c>
      <c r="S225" s="31">
        <v>0.053</v>
      </c>
      <c r="T225" s="31">
        <v>0.086</v>
      </c>
      <c r="U225" s="31">
        <v>0.102</v>
      </c>
      <c r="V225" s="31">
        <v>0.087</v>
      </c>
      <c r="W225" s="31">
        <v>0.055</v>
      </c>
      <c r="X225" s="31">
        <v>0.036</v>
      </c>
      <c r="Y225" s="31">
        <v>0.04</v>
      </c>
      <c r="Z225" s="31">
        <v>0.018</v>
      </c>
      <c r="AA225" s="31">
        <v>0.495</v>
      </c>
      <c r="AB225" s="65">
        <v>6.898954703832752</v>
      </c>
    </row>
    <row r="226" spans="1:28" ht="15.75">
      <c r="A226" s="56"/>
      <c r="B226" s="6" t="s">
        <v>80</v>
      </c>
      <c r="C226" s="31">
        <v>18</v>
      </c>
      <c r="D226" s="31">
        <v>53</v>
      </c>
      <c r="E226" s="31">
        <v>86</v>
      </c>
      <c r="F226" s="31">
        <v>102</v>
      </c>
      <c r="G226" s="31">
        <v>87</v>
      </c>
      <c r="H226" s="31">
        <v>55</v>
      </c>
      <c r="I226" s="31">
        <v>36</v>
      </c>
      <c r="J226" s="31">
        <v>27</v>
      </c>
      <c r="K226" s="31">
        <v>13</v>
      </c>
      <c r="L226" s="31">
        <v>18</v>
      </c>
      <c r="M226" s="31">
        <f t="shared" si="37"/>
        <v>495</v>
      </c>
      <c r="N226" s="65">
        <f>M226/M231*100</f>
        <v>6.898954703832752</v>
      </c>
      <c r="P226" s="56"/>
      <c r="Q226" s="6" t="s">
        <v>91</v>
      </c>
      <c r="R226" s="31">
        <v>0.005</v>
      </c>
      <c r="S226" s="31">
        <v>0.017</v>
      </c>
      <c r="T226" s="31">
        <v>0.027</v>
      </c>
      <c r="U226" s="31">
        <v>0.04</v>
      </c>
      <c r="V226" s="31">
        <v>0.037</v>
      </c>
      <c r="W226" s="31">
        <v>0.047</v>
      </c>
      <c r="X226" s="31">
        <v>0.051</v>
      </c>
      <c r="Y226" s="31">
        <v>0.08199999999999999</v>
      </c>
      <c r="Z226" s="31">
        <v>0.121</v>
      </c>
      <c r="AA226" s="31">
        <v>0.427</v>
      </c>
      <c r="AB226" s="65">
        <v>5.951219512195122</v>
      </c>
    </row>
    <row r="227" spans="1:28" ht="15.75">
      <c r="A227" s="56"/>
      <c r="B227" s="6" t="s">
        <v>91</v>
      </c>
      <c r="C227" s="31">
        <v>5</v>
      </c>
      <c r="D227" s="31">
        <v>17</v>
      </c>
      <c r="E227" s="31">
        <v>27</v>
      </c>
      <c r="F227" s="31">
        <v>40</v>
      </c>
      <c r="G227" s="31">
        <v>37</v>
      </c>
      <c r="H227" s="31">
        <v>47</v>
      </c>
      <c r="I227" s="31">
        <v>51</v>
      </c>
      <c r="J227" s="31">
        <v>46</v>
      </c>
      <c r="K227" s="31">
        <v>36</v>
      </c>
      <c r="L227" s="31">
        <v>121</v>
      </c>
      <c r="M227" s="31">
        <f t="shared" si="37"/>
        <v>427</v>
      </c>
      <c r="N227" s="65">
        <f>M227/M231*100</f>
        <v>5.951219512195122</v>
      </c>
      <c r="P227" s="56"/>
      <c r="Q227" s="6" t="s">
        <v>82</v>
      </c>
      <c r="R227" s="31">
        <v>0.018</v>
      </c>
      <c r="S227" s="31">
        <v>0.068</v>
      </c>
      <c r="T227" s="31">
        <v>0.136</v>
      </c>
      <c r="U227" s="31">
        <v>0.221</v>
      </c>
      <c r="V227" s="31">
        <v>0.327</v>
      </c>
      <c r="W227" s="31">
        <v>0.365</v>
      </c>
      <c r="X227" s="31">
        <v>0.389</v>
      </c>
      <c r="Y227" s="31">
        <v>0.597</v>
      </c>
      <c r="Z227" s="31">
        <v>0.507</v>
      </c>
      <c r="AA227" s="31">
        <v>2.628</v>
      </c>
      <c r="AB227" s="65">
        <v>36.62717770034843</v>
      </c>
    </row>
    <row r="228" spans="1:28" ht="15.75">
      <c r="A228" s="56"/>
      <c r="B228" s="6" t="s">
        <v>82</v>
      </c>
      <c r="C228" s="31">
        <v>18</v>
      </c>
      <c r="D228" s="31">
        <v>68</v>
      </c>
      <c r="E228" s="31">
        <v>136</v>
      </c>
      <c r="F228" s="31">
        <v>221</v>
      </c>
      <c r="G228" s="31">
        <v>327</v>
      </c>
      <c r="H228" s="31">
        <v>365</v>
      </c>
      <c r="I228" s="31">
        <v>389</v>
      </c>
      <c r="J228" s="31">
        <v>336</v>
      </c>
      <c r="K228" s="31">
        <v>261</v>
      </c>
      <c r="L228" s="31">
        <v>507</v>
      </c>
      <c r="M228" s="31">
        <f t="shared" si="37"/>
        <v>2628</v>
      </c>
      <c r="N228" s="65">
        <f>M228/M231*100</f>
        <v>36.62717770034843</v>
      </c>
      <c r="P228" s="56"/>
      <c r="Q228" s="6" t="s">
        <v>90</v>
      </c>
      <c r="R228" s="31">
        <v>0.002</v>
      </c>
      <c r="S228" s="31">
        <v>0.003</v>
      </c>
      <c r="T228" s="31">
        <v>0.005</v>
      </c>
      <c r="U228" s="31">
        <v>0.005</v>
      </c>
      <c r="V228" s="31">
        <v>0.006</v>
      </c>
      <c r="W228" s="31">
        <v>0.003</v>
      </c>
      <c r="X228" s="31"/>
      <c r="Y228" s="31">
        <v>0.005</v>
      </c>
      <c r="Z228" s="31"/>
      <c r="AA228" s="31">
        <v>0.029</v>
      </c>
      <c r="AB228" s="65">
        <v>0.40418118466898956</v>
      </c>
    </row>
    <row r="229" spans="1:28" ht="15.75">
      <c r="A229" s="56"/>
      <c r="B229" s="6" t="s">
        <v>90</v>
      </c>
      <c r="C229" s="31">
        <v>2</v>
      </c>
      <c r="D229" s="31">
        <v>3</v>
      </c>
      <c r="E229" s="31">
        <v>5</v>
      </c>
      <c r="F229" s="31">
        <v>5</v>
      </c>
      <c r="G229" s="31">
        <v>6</v>
      </c>
      <c r="H229" s="31">
        <v>3</v>
      </c>
      <c r="I229" s="31"/>
      <c r="J229" s="31">
        <v>4</v>
      </c>
      <c r="K229" s="31">
        <v>1</v>
      </c>
      <c r="L229" s="31"/>
      <c r="M229" s="31">
        <f t="shared" si="37"/>
        <v>29</v>
      </c>
      <c r="N229" s="65">
        <f>M229/M231*100</f>
        <v>0.40418118466898956</v>
      </c>
      <c r="P229" s="56"/>
      <c r="Q229" s="6" t="s">
        <v>81</v>
      </c>
      <c r="R229" s="31">
        <v>0.019</v>
      </c>
      <c r="S229" s="31">
        <v>0.061</v>
      </c>
      <c r="T229" s="31">
        <v>0.106</v>
      </c>
      <c r="U229" s="31">
        <v>0.115</v>
      </c>
      <c r="V229" s="31">
        <v>0.093</v>
      </c>
      <c r="W229" s="31">
        <v>0.041</v>
      </c>
      <c r="X229" s="31">
        <v>0.024</v>
      </c>
      <c r="Y229" s="31">
        <v>0.021</v>
      </c>
      <c r="Z229" s="31">
        <v>0.011</v>
      </c>
      <c r="AA229" s="31">
        <v>0.491</v>
      </c>
      <c r="AB229" s="65">
        <v>6.843205574912892</v>
      </c>
    </row>
    <row r="230" spans="1:28" ht="15.75">
      <c r="A230" s="56"/>
      <c r="B230" s="6" t="s">
        <v>81</v>
      </c>
      <c r="C230" s="31">
        <v>19</v>
      </c>
      <c r="D230" s="31">
        <v>61</v>
      </c>
      <c r="E230" s="31">
        <v>106</v>
      </c>
      <c r="F230" s="31">
        <v>115</v>
      </c>
      <c r="G230" s="31">
        <v>93</v>
      </c>
      <c r="H230" s="31">
        <v>41</v>
      </c>
      <c r="I230" s="31">
        <v>24</v>
      </c>
      <c r="J230" s="31">
        <v>14</v>
      </c>
      <c r="K230" s="31">
        <v>7</v>
      </c>
      <c r="L230" s="31">
        <v>11</v>
      </c>
      <c r="M230" s="31">
        <f t="shared" si="37"/>
        <v>491</v>
      </c>
      <c r="N230" s="65">
        <f>M230/M231*100</f>
        <v>6.843205574912892</v>
      </c>
      <c r="P230" s="56"/>
      <c r="Q230" s="6" t="s">
        <v>75</v>
      </c>
      <c r="R230" s="31">
        <v>0.086</v>
      </c>
      <c r="S230" s="31">
        <v>0.431</v>
      </c>
      <c r="T230" s="31">
        <v>0.774</v>
      </c>
      <c r="U230" s="31">
        <v>1.043</v>
      </c>
      <c r="V230" s="31">
        <v>1.179</v>
      </c>
      <c r="W230" s="31">
        <v>1.046</v>
      </c>
      <c r="X230" s="31">
        <v>0.883</v>
      </c>
      <c r="Y230" s="31">
        <v>1.018</v>
      </c>
      <c r="Z230" s="31">
        <v>0.715</v>
      </c>
      <c r="AA230" s="31">
        <v>7.175</v>
      </c>
      <c r="AB230" s="65">
        <v>100</v>
      </c>
    </row>
    <row r="231" spans="1:28" ht="7.5" customHeight="1">
      <c r="A231" s="56"/>
      <c r="B231" s="6" t="s">
        <v>75</v>
      </c>
      <c r="C231" s="31">
        <f>SUM(C224:C230)</f>
        <v>86</v>
      </c>
      <c r="D231" s="31">
        <f aca="true" t="shared" si="38" ref="D231:M231">SUM(D224:D230)</f>
        <v>431</v>
      </c>
      <c r="E231" s="31">
        <f t="shared" si="38"/>
        <v>774</v>
      </c>
      <c r="F231" s="31">
        <f t="shared" si="38"/>
        <v>1043</v>
      </c>
      <c r="G231" s="31">
        <f t="shared" si="38"/>
        <v>1179</v>
      </c>
      <c r="H231" s="31">
        <f t="shared" si="38"/>
        <v>1046</v>
      </c>
      <c r="I231" s="31">
        <f t="shared" si="38"/>
        <v>883</v>
      </c>
      <c r="J231" s="31">
        <f t="shared" si="38"/>
        <v>600</v>
      </c>
      <c r="K231" s="31">
        <f t="shared" si="38"/>
        <v>418</v>
      </c>
      <c r="L231" s="31">
        <f t="shared" si="38"/>
        <v>715</v>
      </c>
      <c r="M231" s="31">
        <f t="shared" si="38"/>
        <v>7175</v>
      </c>
      <c r="N231" s="65">
        <f>M231/M231*100</f>
        <v>100</v>
      </c>
      <c r="P231" s="56"/>
      <c r="Q231" s="6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65"/>
    </row>
    <row r="232" spans="1:28" ht="15.75">
      <c r="A232" s="56"/>
      <c r="B232" s="6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5"/>
      <c r="P232" s="56" t="s">
        <v>36</v>
      </c>
      <c r="Q232" s="6" t="s">
        <v>78</v>
      </c>
      <c r="R232" s="31">
        <v>2.695</v>
      </c>
      <c r="S232" s="31">
        <v>13.905</v>
      </c>
      <c r="T232" s="31">
        <v>29.468</v>
      </c>
      <c r="U232" s="31">
        <v>41.821</v>
      </c>
      <c r="V232" s="31">
        <v>42.402</v>
      </c>
      <c r="W232" s="31">
        <v>32.282</v>
      </c>
      <c r="X232" s="31">
        <v>17.947</v>
      </c>
      <c r="Y232" s="31">
        <v>10.359</v>
      </c>
      <c r="Z232" s="31">
        <v>2.138</v>
      </c>
      <c r="AA232" s="31">
        <v>193.017</v>
      </c>
      <c r="AB232" s="65">
        <v>49.9</v>
      </c>
    </row>
    <row r="233" spans="1:28" ht="15.75">
      <c r="A233" s="56" t="s">
        <v>36</v>
      </c>
      <c r="B233" s="6" t="s">
        <v>78</v>
      </c>
      <c r="C233" s="31">
        <f>C7+C13</f>
        <v>2695</v>
      </c>
      <c r="D233" s="31">
        <f aca="true" t="shared" si="39" ref="D233:L235">D7+D13</f>
        <v>13905</v>
      </c>
      <c r="E233" s="31">
        <f t="shared" si="39"/>
        <v>29468</v>
      </c>
      <c r="F233" s="31">
        <f t="shared" si="39"/>
        <v>41821</v>
      </c>
      <c r="G233" s="31">
        <f t="shared" si="39"/>
        <v>42402</v>
      </c>
      <c r="H233" s="31">
        <f t="shared" si="39"/>
        <v>32282</v>
      </c>
      <c r="I233" s="31">
        <f t="shared" si="39"/>
        <v>17947</v>
      </c>
      <c r="J233" s="31">
        <f t="shared" si="39"/>
        <v>7338</v>
      </c>
      <c r="K233" s="31">
        <f t="shared" si="39"/>
        <v>3021</v>
      </c>
      <c r="L233" s="31">
        <f t="shared" si="39"/>
        <v>2138</v>
      </c>
      <c r="M233" s="31">
        <f>SUM(C233:L233)</f>
        <v>193017</v>
      </c>
      <c r="N233" s="65">
        <v>49.9</v>
      </c>
      <c r="P233" s="56"/>
      <c r="Q233" s="6" t="s">
        <v>79</v>
      </c>
      <c r="R233" s="31">
        <v>4.647</v>
      </c>
      <c r="S233" s="31">
        <v>20.311</v>
      </c>
      <c r="T233" s="31">
        <v>33.177</v>
      </c>
      <c r="U233" s="31">
        <v>36.12</v>
      </c>
      <c r="V233" s="31">
        <v>28.556</v>
      </c>
      <c r="W233" s="31">
        <v>18.52</v>
      </c>
      <c r="X233" s="31">
        <v>9.997</v>
      </c>
      <c r="Y233" s="31">
        <v>7.099</v>
      </c>
      <c r="Z233" s="31">
        <v>1.816</v>
      </c>
      <c r="AA233" s="31">
        <v>160.243</v>
      </c>
      <c r="AB233" s="65">
        <v>32.1</v>
      </c>
    </row>
    <row r="234" spans="1:28" ht="15.75">
      <c r="A234" s="56"/>
      <c r="B234" s="6" t="s">
        <v>79</v>
      </c>
      <c r="C234" s="31">
        <f>C8+C14</f>
        <v>4647</v>
      </c>
      <c r="D234" s="31">
        <f t="shared" si="39"/>
        <v>20311</v>
      </c>
      <c r="E234" s="31">
        <f t="shared" si="39"/>
        <v>33177</v>
      </c>
      <c r="F234" s="31">
        <f t="shared" si="39"/>
        <v>36120</v>
      </c>
      <c r="G234" s="31">
        <f t="shared" si="39"/>
        <v>28556</v>
      </c>
      <c r="H234" s="31">
        <f t="shared" si="39"/>
        <v>18520</v>
      </c>
      <c r="I234" s="31">
        <f t="shared" si="39"/>
        <v>9997</v>
      </c>
      <c r="J234" s="31">
        <f t="shared" si="39"/>
        <v>4795</v>
      </c>
      <c r="K234" s="31">
        <f t="shared" si="39"/>
        <v>2304</v>
      </c>
      <c r="L234" s="31">
        <f t="shared" si="39"/>
        <v>1816</v>
      </c>
      <c r="M234" s="31">
        <f>SUM(C234:L234)</f>
        <v>160243</v>
      </c>
      <c r="N234" s="65">
        <v>32.1</v>
      </c>
      <c r="P234" s="56"/>
      <c r="Q234" s="6" t="s">
        <v>80</v>
      </c>
      <c r="R234" s="31">
        <v>4.866</v>
      </c>
      <c r="S234" s="31">
        <v>18.222</v>
      </c>
      <c r="T234" s="31">
        <v>24.032</v>
      </c>
      <c r="U234" s="31">
        <v>14.883</v>
      </c>
      <c r="V234" s="31">
        <v>6.708</v>
      </c>
      <c r="W234" s="31">
        <v>2.533</v>
      </c>
      <c r="X234" s="31">
        <v>0.902</v>
      </c>
      <c r="Y234" s="31">
        <v>0.377</v>
      </c>
      <c r="Z234" s="31">
        <v>0.031</v>
      </c>
      <c r="AA234" s="31">
        <v>72.554</v>
      </c>
      <c r="AB234" s="65">
        <v>14.1</v>
      </c>
    </row>
    <row r="235" spans="1:28" ht="15.75">
      <c r="A235" s="56"/>
      <c r="B235" s="6" t="s">
        <v>80</v>
      </c>
      <c r="C235" s="31">
        <f>C9+C15</f>
        <v>4866</v>
      </c>
      <c r="D235" s="31">
        <f t="shared" si="39"/>
        <v>18222</v>
      </c>
      <c r="E235" s="31">
        <f t="shared" si="39"/>
        <v>24032</v>
      </c>
      <c r="F235" s="31">
        <f t="shared" si="39"/>
        <v>14883</v>
      </c>
      <c r="G235" s="31">
        <f t="shared" si="39"/>
        <v>6708</v>
      </c>
      <c r="H235" s="31">
        <f t="shared" si="39"/>
        <v>2533</v>
      </c>
      <c r="I235" s="31">
        <f t="shared" si="39"/>
        <v>902</v>
      </c>
      <c r="J235" s="31">
        <f t="shared" si="39"/>
        <v>277</v>
      </c>
      <c r="K235" s="31">
        <f t="shared" si="39"/>
        <v>100</v>
      </c>
      <c r="L235" s="31">
        <f t="shared" si="39"/>
        <v>31</v>
      </c>
      <c r="M235" s="31">
        <f>SUM(C235:L235)</f>
        <v>72554</v>
      </c>
      <c r="N235" s="65">
        <v>14.1</v>
      </c>
      <c r="P235" s="56"/>
      <c r="Q235" s="6" t="s">
        <v>90</v>
      </c>
      <c r="R235" s="31">
        <v>0.043</v>
      </c>
      <c r="S235" s="31">
        <v>0.182</v>
      </c>
      <c r="T235" s="31">
        <v>0.387</v>
      </c>
      <c r="U235" s="31">
        <v>0.514</v>
      </c>
      <c r="V235" s="31">
        <v>0.451</v>
      </c>
      <c r="W235" s="31">
        <v>0.262</v>
      </c>
      <c r="X235" s="31">
        <v>0.175</v>
      </c>
      <c r="Y235" s="31">
        <v>0.179</v>
      </c>
      <c r="Z235" s="31">
        <v>0.046</v>
      </c>
      <c r="AA235" s="31">
        <v>2.239</v>
      </c>
      <c r="AB235" s="65">
        <v>1.6</v>
      </c>
    </row>
    <row r="236" spans="1:28" ht="15.75">
      <c r="A236" s="56"/>
      <c r="B236" s="6" t="s">
        <v>90</v>
      </c>
      <c r="C236" s="31">
        <f aca="true" t="shared" si="40" ref="C236:L236">C16</f>
        <v>43</v>
      </c>
      <c r="D236" s="31">
        <f t="shared" si="40"/>
        <v>182</v>
      </c>
      <c r="E236" s="31">
        <f t="shared" si="40"/>
        <v>387</v>
      </c>
      <c r="F236" s="31">
        <f t="shared" si="40"/>
        <v>514</v>
      </c>
      <c r="G236" s="31">
        <f t="shared" si="40"/>
        <v>451</v>
      </c>
      <c r="H236" s="31">
        <f t="shared" si="40"/>
        <v>262</v>
      </c>
      <c r="I236" s="31">
        <f t="shared" si="40"/>
        <v>175</v>
      </c>
      <c r="J236" s="31">
        <f t="shared" si="40"/>
        <v>117</v>
      </c>
      <c r="K236" s="31">
        <f t="shared" si="40"/>
        <v>62</v>
      </c>
      <c r="L236" s="31">
        <f t="shared" si="40"/>
        <v>46</v>
      </c>
      <c r="M236" s="31">
        <f>SUM(C236:L236)</f>
        <v>2239</v>
      </c>
      <c r="N236" s="65">
        <v>1.6</v>
      </c>
      <c r="P236" s="56"/>
      <c r="Q236" s="6" t="s">
        <v>81</v>
      </c>
      <c r="R236" s="31">
        <v>0.643</v>
      </c>
      <c r="S236" s="31">
        <v>1.23</v>
      </c>
      <c r="T236" s="31">
        <v>1.55</v>
      </c>
      <c r="U236" s="31">
        <v>1.207</v>
      </c>
      <c r="V236" s="31">
        <v>0.729</v>
      </c>
      <c r="W236" s="31">
        <v>0.376</v>
      </c>
      <c r="X236" s="31">
        <v>0.199</v>
      </c>
      <c r="Y236" s="31">
        <v>0.153</v>
      </c>
      <c r="Z236" s="31">
        <v>0.032</v>
      </c>
      <c r="AA236" s="31">
        <v>6.119</v>
      </c>
      <c r="AB236" s="65">
        <v>2.4</v>
      </c>
    </row>
    <row r="237" spans="1:28" ht="15.75">
      <c r="A237" s="56"/>
      <c r="B237" s="6" t="s">
        <v>81</v>
      </c>
      <c r="C237" s="31">
        <f>C10+C17</f>
        <v>643</v>
      </c>
      <c r="D237" s="31">
        <f aca="true" t="shared" si="41" ref="D237:L237">D10+D17</f>
        <v>1230</v>
      </c>
      <c r="E237" s="31">
        <f t="shared" si="41"/>
        <v>1550</v>
      </c>
      <c r="F237" s="31">
        <f t="shared" si="41"/>
        <v>1207</v>
      </c>
      <c r="G237" s="31">
        <f t="shared" si="41"/>
        <v>729</v>
      </c>
      <c r="H237" s="31">
        <f t="shared" si="41"/>
        <v>376</v>
      </c>
      <c r="I237" s="31">
        <f t="shared" si="41"/>
        <v>199</v>
      </c>
      <c r="J237" s="31">
        <f t="shared" si="41"/>
        <v>100</v>
      </c>
      <c r="K237" s="31">
        <f t="shared" si="41"/>
        <v>53</v>
      </c>
      <c r="L237" s="31">
        <f t="shared" si="41"/>
        <v>32</v>
      </c>
      <c r="M237" s="31">
        <f>SUM(C237:L237)</f>
        <v>6119</v>
      </c>
      <c r="N237" s="65">
        <v>2.4</v>
      </c>
      <c r="P237" s="56"/>
      <c r="Q237" s="6" t="s">
        <v>75</v>
      </c>
      <c r="R237" s="31">
        <v>12.894</v>
      </c>
      <c r="S237" s="31">
        <v>53.85</v>
      </c>
      <c r="T237" s="31">
        <v>88.614</v>
      </c>
      <c r="U237" s="31">
        <v>94.545</v>
      </c>
      <c r="V237" s="31">
        <v>78.846</v>
      </c>
      <c r="W237" s="31">
        <v>53.973</v>
      </c>
      <c r="X237" s="31">
        <v>29.22</v>
      </c>
      <c r="Y237" s="31">
        <v>18.167</v>
      </c>
      <c r="Z237" s="31">
        <v>4.063</v>
      </c>
      <c r="AA237" s="31">
        <v>434.172</v>
      </c>
      <c r="AB237" s="65">
        <v>100</v>
      </c>
    </row>
    <row r="238" spans="1:28" ht="7.5" customHeight="1">
      <c r="A238" s="56"/>
      <c r="B238" s="6" t="s">
        <v>75</v>
      </c>
      <c r="C238" s="31">
        <f>SUM(C233:C237)</f>
        <v>12894</v>
      </c>
      <c r="D238" s="31">
        <f aca="true" t="shared" si="42" ref="D238:M238">SUM(D233:D237)</f>
        <v>53850</v>
      </c>
      <c r="E238" s="31">
        <f t="shared" si="42"/>
        <v>88614</v>
      </c>
      <c r="F238" s="31">
        <f t="shared" si="42"/>
        <v>94545</v>
      </c>
      <c r="G238" s="31">
        <f t="shared" si="42"/>
        <v>78846</v>
      </c>
      <c r="H238" s="31">
        <f t="shared" si="42"/>
        <v>53973</v>
      </c>
      <c r="I238" s="31">
        <f t="shared" si="42"/>
        <v>29220</v>
      </c>
      <c r="J238" s="31">
        <f t="shared" si="42"/>
        <v>12627</v>
      </c>
      <c r="K238" s="31">
        <f t="shared" si="42"/>
        <v>5540</v>
      </c>
      <c r="L238" s="31">
        <f t="shared" si="42"/>
        <v>4063</v>
      </c>
      <c r="M238" s="31">
        <f t="shared" si="42"/>
        <v>434172</v>
      </c>
      <c r="N238" s="65">
        <v>100</v>
      </c>
      <c r="P238" s="56"/>
      <c r="Q238" s="6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65"/>
    </row>
    <row r="239" spans="1:28" ht="15.75">
      <c r="A239" s="56"/>
      <c r="B239" s="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5"/>
      <c r="P239" s="56" t="s">
        <v>37</v>
      </c>
      <c r="Q239" s="6" t="s">
        <v>78</v>
      </c>
      <c r="R239" s="31">
        <v>2.25</v>
      </c>
      <c r="S239" s="31">
        <v>13.447</v>
      </c>
      <c r="T239" s="31">
        <v>25.809</v>
      </c>
      <c r="U239" s="31">
        <v>33.155</v>
      </c>
      <c r="V239" s="31">
        <v>33.71</v>
      </c>
      <c r="W239" s="31">
        <v>25.778</v>
      </c>
      <c r="X239" s="31">
        <v>14.138</v>
      </c>
      <c r="Y239" s="31">
        <v>7.85</v>
      </c>
      <c r="Z239" s="31">
        <v>0.86</v>
      </c>
      <c r="AA239" s="31">
        <v>156.997</v>
      </c>
      <c r="AB239" s="65">
        <v>33.110343911271016</v>
      </c>
    </row>
    <row r="240" spans="1:28" ht="15.75">
      <c r="A240" s="56" t="s">
        <v>37</v>
      </c>
      <c r="B240" s="6" t="s">
        <v>78</v>
      </c>
      <c r="C240" s="31">
        <f>C20+C27+C34</f>
        <v>2250</v>
      </c>
      <c r="D240" s="31">
        <f aca="true" t="shared" si="43" ref="D240:L242">D20+D27+D34</f>
        <v>13447</v>
      </c>
      <c r="E240" s="31">
        <f t="shared" si="43"/>
        <v>25809</v>
      </c>
      <c r="F240" s="31">
        <f t="shared" si="43"/>
        <v>33155</v>
      </c>
      <c r="G240" s="31">
        <f t="shared" si="43"/>
        <v>33710</v>
      </c>
      <c r="H240" s="31">
        <f t="shared" si="43"/>
        <v>25778</v>
      </c>
      <c r="I240" s="31">
        <f t="shared" si="43"/>
        <v>14138</v>
      </c>
      <c r="J240" s="31">
        <f t="shared" si="43"/>
        <v>6011</v>
      </c>
      <c r="K240" s="31">
        <f t="shared" si="43"/>
        <v>1839</v>
      </c>
      <c r="L240" s="31">
        <f t="shared" si="43"/>
        <v>860</v>
      </c>
      <c r="M240" s="31">
        <f>SUM(C240:L240)</f>
        <v>156997</v>
      </c>
      <c r="N240" s="65">
        <f>M240/M$245*100</f>
        <v>33.110343911271016</v>
      </c>
      <c r="P240" s="56"/>
      <c r="Q240" s="6" t="s">
        <v>79</v>
      </c>
      <c r="R240" s="31">
        <v>7.408</v>
      </c>
      <c r="S240" s="31">
        <v>32.539</v>
      </c>
      <c r="T240" s="31">
        <v>57.731</v>
      </c>
      <c r="U240" s="31">
        <v>59.047</v>
      </c>
      <c r="V240" s="31">
        <v>43.351</v>
      </c>
      <c r="W240" s="31">
        <v>24.119</v>
      </c>
      <c r="X240" s="31">
        <v>10.743</v>
      </c>
      <c r="Y240" s="31">
        <v>5.641</v>
      </c>
      <c r="Z240" s="31">
        <v>0.8</v>
      </c>
      <c r="AA240" s="31">
        <v>241.379</v>
      </c>
      <c r="AB240" s="65">
        <v>50.90633389783682</v>
      </c>
    </row>
    <row r="241" spans="1:28" ht="15.75">
      <c r="A241" s="56"/>
      <c r="B241" s="6" t="s">
        <v>79</v>
      </c>
      <c r="C241" s="31">
        <f>C21+C28+C35</f>
        <v>7408</v>
      </c>
      <c r="D241" s="31">
        <f t="shared" si="43"/>
        <v>32539</v>
      </c>
      <c r="E241" s="31">
        <f t="shared" si="43"/>
        <v>57731</v>
      </c>
      <c r="F241" s="31">
        <f t="shared" si="43"/>
        <v>59047</v>
      </c>
      <c r="G241" s="31">
        <f t="shared" si="43"/>
        <v>43351</v>
      </c>
      <c r="H241" s="31">
        <f t="shared" si="43"/>
        <v>24119</v>
      </c>
      <c r="I241" s="31">
        <f t="shared" si="43"/>
        <v>10743</v>
      </c>
      <c r="J241" s="31">
        <f t="shared" si="43"/>
        <v>4135</v>
      </c>
      <c r="K241" s="31">
        <f t="shared" si="43"/>
        <v>1506</v>
      </c>
      <c r="L241" s="31">
        <f t="shared" si="43"/>
        <v>800</v>
      </c>
      <c r="M241" s="31">
        <f>SUM(C241:L241)</f>
        <v>241379</v>
      </c>
      <c r="N241" s="65">
        <f>M241/M$245*100</f>
        <v>50.90633389783682</v>
      </c>
      <c r="P241" s="56"/>
      <c r="Q241" s="6" t="s">
        <v>80</v>
      </c>
      <c r="R241" s="31">
        <v>3.605</v>
      </c>
      <c r="S241" s="31">
        <v>12.069</v>
      </c>
      <c r="T241" s="31">
        <v>16.667</v>
      </c>
      <c r="U241" s="31">
        <v>13.486</v>
      </c>
      <c r="V241" s="31">
        <v>7.794</v>
      </c>
      <c r="W241" s="31">
        <v>3.818</v>
      </c>
      <c r="X241" s="31">
        <v>1.537</v>
      </c>
      <c r="Y241" s="31">
        <v>0.752</v>
      </c>
      <c r="Z241" s="31">
        <v>0.091</v>
      </c>
      <c r="AA241" s="31">
        <v>59.819</v>
      </c>
      <c r="AB241" s="65">
        <v>12.615703882420181</v>
      </c>
    </row>
    <row r="242" spans="1:28" ht="15.75">
      <c r="A242" s="56"/>
      <c r="B242" s="6" t="s">
        <v>80</v>
      </c>
      <c r="C242" s="31">
        <f>C22+C29+C36</f>
        <v>3605</v>
      </c>
      <c r="D242" s="31">
        <f t="shared" si="43"/>
        <v>12069</v>
      </c>
      <c r="E242" s="31">
        <f t="shared" si="43"/>
        <v>16667</v>
      </c>
      <c r="F242" s="31">
        <f t="shared" si="43"/>
        <v>13486</v>
      </c>
      <c r="G242" s="31">
        <f t="shared" si="43"/>
        <v>7794</v>
      </c>
      <c r="H242" s="31">
        <f t="shared" si="43"/>
        <v>3818</v>
      </c>
      <c r="I242" s="31">
        <f t="shared" si="43"/>
        <v>1537</v>
      </c>
      <c r="J242" s="31">
        <f t="shared" si="43"/>
        <v>589</v>
      </c>
      <c r="K242" s="31">
        <f t="shared" si="43"/>
        <v>163</v>
      </c>
      <c r="L242" s="31">
        <f t="shared" si="43"/>
        <v>91</v>
      </c>
      <c r="M242" s="31">
        <f>SUM(C242:L242)</f>
        <v>59819</v>
      </c>
      <c r="N242" s="65">
        <f>M242/M$245*100</f>
        <v>12.615703882420181</v>
      </c>
      <c r="P242" s="56"/>
      <c r="Q242" s="6" t="s">
        <v>90</v>
      </c>
      <c r="R242" s="31">
        <v>0.185</v>
      </c>
      <c r="S242" s="31">
        <v>0.941</v>
      </c>
      <c r="T242" s="31">
        <v>1.371</v>
      </c>
      <c r="U242" s="31">
        <v>1.51</v>
      </c>
      <c r="V242" s="31">
        <v>1.236</v>
      </c>
      <c r="W242" s="31">
        <v>0.846</v>
      </c>
      <c r="X242" s="31">
        <v>0.644</v>
      </c>
      <c r="Y242" s="31">
        <v>0.755</v>
      </c>
      <c r="Z242" s="31">
        <v>0.446</v>
      </c>
      <c r="AA242" s="31">
        <v>7.934</v>
      </c>
      <c r="AB242" s="65">
        <v>1.6732642572279997</v>
      </c>
    </row>
    <row r="243" spans="1:28" ht="15.75">
      <c r="A243" s="56"/>
      <c r="B243" s="6" t="s">
        <v>90</v>
      </c>
      <c r="C243" s="31">
        <f>C23+C30+C37</f>
        <v>185</v>
      </c>
      <c r="D243" s="31">
        <f aca="true" t="shared" si="44" ref="D243:L244">D23+D30+D37</f>
        <v>941</v>
      </c>
      <c r="E243" s="31">
        <f t="shared" si="44"/>
        <v>1371</v>
      </c>
      <c r="F243" s="31">
        <f t="shared" si="44"/>
        <v>1510</v>
      </c>
      <c r="G243" s="31">
        <f t="shared" si="44"/>
        <v>1236</v>
      </c>
      <c r="H243" s="31">
        <f t="shared" si="44"/>
        <v>846</v>
      </c>
      <c r="I243" s="31">
        <f t="shared" si="44"/>
        <v>644</v>
      </c>
      <c r="J243" s="31">
        <f t="shared" si="44"/>
        <v>456</v>
      </c>
      <c r="K243" s="31">
        <f t="shared" si="44"/>
        <v>299</v>
      </c>
      <c r="L243" s="31">
        <f t="shared" si="44"/>
        <v>446</v>
      </c>
      <c r="M243" s="31">
        <f>SUM(C243:L243)</f>
        <v>7934</v>
      </c>
      <c r="N243" s="65">
        <f>M243/M$245*100</f>
        <v>1.6732642572279997</v>
      </c>
      <c r="P243" s="56"/>
      <c r="Q243" s="6" t="s">
        <v>81</v>
      </c>
      <c r="R243" s="31">
        <v>1.528</v>
      </c>
      <c r="S243" s="31">
        <v>2.207</v>
      </c>
      <c r="T243" s="31">
        <v>1.683</v>
      </c>
      <c r="U243" s="31">
        <v>1.178</v>
      </c>
      <c r="V243" s="31">
        <v>0.676</v>
      </c>
      <c r="W243" s="31">
        <v>0.335</v>
      </c>
      <c r="X243" s="31">
        <v>0.2</v>
      </c>
      <c r="Y243" s="31">
        <v>0.16699999999999998</v>
      </c>
      <c r="Z243" s="31">
        <v>0.06</v>
      </c>
      <c r="AA243" s="31">
        <v>8.034</v>
      </c>
      <c r="AB243" s="65">
        <v>1.6943540512439816</v>
      </c>
    </row>
    <row r="244" spans="1:28" ht="15.75">
      <c r="A244" s="56"/>
      <c r="B244" s="6" t="s">
        <v>81</v>
      </c>
      <c r="C244" s="31">
        <f>C24+C31+C38</f>
        <v>1528</v>
      </c>
      <c r="D244" s="31">
        <f t="shared" si="44"/>
        <v>2207</v>
      </c>
      <c r="E244" s="31">
        <f t="shared" si="44"/>
        <v>1683</v>
      </c>
      <c r="F244" s="31">
        <f t="shared" si="44"/>
        <v>1178</v>
      </c>
      <c r="G244" s="31">
        <f t="shared" si="44"/>
        <v>676</v>
      </c>
      <c r="H244" s="31">
        <f t="shared" si="44"/>
        <v>335</v>
      </c>
      <c r="I244" s="31">
        <f t="shared" si="44"/>
        <v>200</v>
      </c>
      <c r="J244" s="31">
        <f t="shared" si="44"/>
        <v>107</v>
      </c>
      <c r="K244" s="31">
        <f t="shared" si="44"/>
        <v>60</v>
      </c>
      <c r="L244" s="31">
        <f t="shared" si="44"/>
        <v>60</v>
      </c>
      <c r="M244" s="31">
        <f>SUM(C244:L244)</f>
        <v>8034</v>
      </c>
      <c r="N244" s="65">
        <f>M244/M$245*100</f>
        <v>1.6943540512439816</v>
      </c>
      <c r="P244" s="56"/>
      <c r="Q244" s="6" t="s">
        <v>75</v>
      </c>
      <c r="R244" s="31">
        <v>14.976</v>
      </c>
      <c r="S244" s="31">
        <v>61.203</v>
      </c>
      <c r="T244" s="31">
        <v>103.261</v>
      </c>
      <c r="U244" s="31">
        <v>108.376</v>
      </c>
      <c r="V244" s="31">
        <v>86.767</v>
      </c>
      <c r="W244" s="31">
        <v>54.896</v>
      </c>
      <c r="X244" s="31">
        <v>27.262</v>
      </c>
      <c r="Y244" s="31">
        <v>15.165</v>
      </c>
      <c r="Z244" s="31">
        <v>2.257</v>
      </c>
      <c r="AA244" s="31">
        <v>474.163</v>
      </c>
      <c r="AB244" s="65">
        <v>100</v>
      </c>
    </row>
    <row r="245" spans="1:28" ht="7.5" customHeight="1">
      <c r="A245" s="56"/>
      <c r="B245" s="6" t="s">
        <v>75</v>
      </c>
      <c r="C245" s="31">
        <f>SUM(C240:C244)</f>
        <v>14976</v>
      </c>
      <c r="D245" s="31">
        <f aca="true" t="shared" si="45" ref="D245:M245">SUM(D240:D244)</f>
        <v>61203</v>
      </c>
      <c r="E245" s="31">
        <f t="shared" si="45"/>
        <v>103261</v>
      </c>
      <c r="F245" s="31">
        <f t="shared" si="45"/>
        <v>108376</v>
      </c>
      <c r="G245" s="31">
        <f t="shared" si="45"/>
        <v>86767</v>
      </c>
      <c r="H245" s="31">
        <f t="shared" si="45"/>
        <v>54896</v>
      </c>
      <c r="I245" s="31">
        <f t="shared" si="45"/>
        <v>27262</v>
      </c>
      <c r="J245" s="31">
        <f t="shared" si="45"/>
        <v>11298</v>
      </c>
      <c r="K245" s="31">
        <f t="shared" si="45"/>
        <v>3867</v>
      </c>
      <c r="L245" s="31">
        <f t="shared" si="45"/>
        <v>2257</v>
      </c>
      <c r="M245" s="31">
        <f t="shared" si="45"/>
        <v>474163</v>
      </c>
      <c r="N245" s="65">
        <f>M245/M$245*100</f>
        <v>100</v>
      </c>
      <c r="P245" s="56"/>
      <c r="Q245" s="6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65"/>
    </row>
    <row r="246" spans="1:28" ht="15.75">
      <c r="A246" s="56"/>
      <c r="B246" s="6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5"/>
      <c r="P246" s="56" t="s">
        <v>38</v>
      </c>
      <c r="Q246" s="6" t="s">
        <v>78</v>
      </c>
      <c r="R246" s="31">
        <v>2.252</v>
      </c>
      <c r="S246" s="31">
        <v>12.545</v>
      </c>
      <c r="T246" s="31">
        <v>29.465</v>
      </c>
      <c r="U246" s="31">
        <v>44.566</v>
      </c>
      <c r="V246" s="31">
        <v>51.534</v>
      </c>
      <c r="W246" s="31">
        <v>45.545</v>
      </c>
      <c r="X246" s="31">
        <v>28.102</v>
      </c>
      <c r="Y246" s="31">
        <v>17.741999999999997</v>
      </c>
      <c r="Z246" s="31">
        <v>2.891</v>
      </c>
      <c r="AA246" s="31">
        <v>234.642</v>
      </c>
      <c r="AB246" s="65">
        <v>42.7086954701575</v>
      </c>
    </row>
    <row r="247" spans="1:28" ht="15.75">
      <c r="A247" s="56" t="s">
        <v>38</v>
      </c>
      <c r="B247" s="6" t="s">
        <v>78</v>
      </c>
      <c r="C247" s="31">
        <f aca="true" t="shared" si="46" ref="C247:L249">C41+C48+C62+C70+C79+C87+C95</f>
        <v>2252</v>
      </c>
      <c r="D247" s="31">
        <f t="shared" si="46"/>
        <v>12545</v>
      </c>
      <c r="E247" s="31">
        <f t="shared" si="46"/>
        <v>29465</v>
      </c>
      <c r="F247" s="31">
        <f t="shared" si="46"/>
        <v>44566</v>
      </c>
      <c r="G247" s="31">
        <f t="shared" si="46"/>
        <v>51534</v>
      </c>
      <c r="H247" s="31">
        <f t="shared" si="46"/>
        <v>45545</v>
      </c>
      <c r="I247" s="31">
        <f t="shared" si="46"/>
        <v>28102</v>
      </c>
      <c r="J247" s="31">
        <f t="shared" si="46"/>
        <v>12908</v>
      </c>
      <c r="K247" s="31">
        <f t="shared" si="46"/>
        <v>4834</v>
      </c>
      <c r="L247" s="31">
        <f t="shared" si="46"/>
        <v>2891</v>
      </c>
      <c r="M247" s="31">
        <f>SUM(C247:L247)</f>
        <v>234642</v>
      </c>
      <c r="N247" s="65">
        <f>M247/M$253*100</f>
        <v>42.7086954701575</v>
      </c>
      <c r="P247" s="56"/>
      <c r="Q247" s="6" t="s">
        <v>79</v>
      </c>
      <c r="R247" s="31">
        <v>5.433</v>
      </c>
      <c r="S247" s="31">
        <v>24.442</v>
      </c>
      <c r="T247" s="31">
        <v>48.284</v>
      </c>
      <c r="U247" s="31">
        <v>60.401</v>
      </c>
      <c r="V247" s="31">
        <v>53.094</v>
      </c>
      <c r="W247" s="31">
        <v>33.126</v>
      </c>
      <c r="X247" s="31">
        <v>16.356</v>
      </c>
      <c r="Y247" s="31">
        <v>9.262</v>
      </c>
      <c r="Z247" s="31">
        <v>1.198</v>
      </c>
      <c r="AA247" s="31">
        <v>251.596</v>
      </c>
      <c r="AB247" s="65">
        <v>45.79460175718646</v>
      </c>
    </row>
    <row r="248" spans="1:28" ht="15.75">
      <c r="A248" s="56"/>
      <c r="B248" s="6" t="s">
        <v>79</v>
      </c>
      <c r="C248" s="31">
        <f t="shared" si="46"/>
        <v>5433</v>
      </c>
      <c r="D248" s="31">
        <f t="shared" si="46"/>
        <v>24442</v>
      </c>
      <c r="E248" s="31">
        <f t="shared" si="46"/>
        <v>48284</v>
      </c>
      <c r="F248" s="31">
        <f t="shared" si="46"/>
        <v>60401</v>
      </c>
      <c r="G248" s="31">
        <f t="shared" si="46"/>
        <v>53094</v>
      </c>
      <c r="H248" s="31">
        <f t="shared" si="46"/>
        <v>33126</v>
      </c>
      <c r="I248" s="31">
        <f t="shared" si="46"/>
        <v>16356</v>
      </c>
      <c r="J248" s="31">
        <f t="shared" si="46"/>
        <v>6831</v>
      </c>
      <c r="K248" s="31">
        <f t="shared" si="46"/>
        <v>2431</v>
      </c>
      <c r="L248" s="31">
        <f t="shared" si="46"/>
        <v>1198</v>
      </c>
      <c r="M248" s="31">
        <f>SUM(C248:L248)</f>
        <v>251596</v>
      </c>
      <c r="N248" s="65">
        <f aca="true" t="shared" si="47" ref="N248:N253">M248/M$253*100</f>
        <v>45.79460175718646</v>
      </c>
      <c r="P248" s="56"/>
      <c r="Q248" s="6" t="s">
        <v>80</v>
      </c>
      <c r="R248" s="31">
        <v>3.086</v>
      </c>
      <c r="S248" s="31">
        <v>9.212</v>
      </c>
      <c r="T248" s="31">
        <v>13.058</v>
      </c>
      <c r="U248" s="31">
        <v>11.291</v>
      </c>
      <c r="V248" s="31">
        <v>6.584</v>
      </c>
      <c r="W248" s="31">
        <v>3.446</v>
      </c>
      <c r="X248" s="31">
        <v>1.38</v>
      </c>
      <c r="Y248" s="31">
        <v>0.7989999999999999</v>
      </c>
      <c r="Z248" s="31">
        <v>0.207</v>
      </c>
      <c r="AA248" s="31">
        <v>49.063</v>
      </c>
      <c r="AB248" s="65">
        <v>8.930271331868708</v>
      </c>
    </row>
    <row r="249" spans="1:28" ht="15.75">
      <c r="A249" s="56"/>
      <c r="B249" s="6" t="s">
        <v>80</v>
      </c>
      <c r="C249" s="31">
        <f t="shared" si="46"/>
        <v>3086</v>
      </c>
      <c r="D249" s="31">
        <f t="shared" si="46"/>
        <v>9212</v>
      </c>
      <c r="E249" s="31">
        <f t="shared" si="46"/>
        <v>13058</v>
      </c>
      <c r="F249" s="31">
        <f t="shared" si="46"/>
        <v>11291</v>
      </c>
      <c r="G249" s="31">
        <f t="shared" si="46"/>
        <v>6584</v>
      </c>
      <c r="H249" s="31">
        <f t="shared" si="46"/>
        <v>3446</v>
      </c>
      <c r="I249" s="31">
        <f t="shared" si="46"/>
        <v>1380</v>
      </c>
      <c r="J249" s="31">
        <f t="shared" si="46"/>
        <v>586</v>
      </c>
      <c r="K249" s="31">
        <f t="shared" si="46"/>
        <v>213</v>
      </c>
      <c r="L249" s="31">
        <f t="shared" si="46"/>
        <v>207</v>
      </c>
      <c r="M249" s="31">
        <f>SUM(C249:L249)</f>
        <v>49063</v>
      </c>
      <c r="N249" s="65">
        <f t="shared" si="47"/>
        <v>8.930271331868708</v>
      </c>
      <c r="P249" s="56"/>
      <c r="Q249" s="6" t="s">
        <v>91</v>
      </c>
      <c r="R249" s="31">
        <v>0.027</v>
      </c>
      <c r="S249" s="31">
        <v>0.068</v>
      </c>
      <c r="T249" s="31">
        <v>0.064</v>
      </c>
      <c r="U249" s="31">
        <v>0.071</v>
      </c>
      <c r="V249" s="31">
        <v>0.066</v>
      </c>
      <c r="W249" s="31">
        <v>0.082</v>
      </c>
      <c r="X249" s="31">
        <v>0.085</v>
      </c>
      <c r="Y249" s="31">
        <v>0.14700000000000002</v>
      </c>
      <c r="Z249" s="31">
        <v>0.407</v>
      </c>
      <c r="AA249" s="31">
        <v>1.017</v>
      </c>
      <c r="AB249" s="65">
        <v>0.18511069328232022</v>
      </c>
    </row>
    <row r="250" spans="1:28" ht="15.75">
      <c r="A250" s="56"/>
      <c r="B250" s="6" t="s">
        <v>91</v>
      </c>
      <c r="C250" s="31">
        <f>C65+C73+C82+C90+C98</f>
        <v>27</v>
      </c>
      <c r="D250" s="31">
        <f aca="true" t="shared" si="48" ref="D250:L250">D65+D73+D82+D90+D98</f>
        <v>68</v>
      </c>
      <c r="E250" s="31">
        <f t="shared" si="48"/>
        <v>64</v>
      </c>
      <c r="F250" s="31">
        <f t="shared" si="48"/>
        <v>71</v>
      </c>
      <c r="G250" s="31">
        <f t="shared" si="48"/>
        <v>66</v>
      </c>
      <c r="H250" s="31">
        <f t="shared" si="48"/>
        <v>82</v>
      </c>
      <c r="I250" s="31">
        <f t="shared" si="48"/>
        <v>85</v>
      </c>
      <c r="J250" s="31">
        <f t="shared" si="48"/>
        <v>81</v>
      </c>
      <c r="K250" s="31">
        <f t="shared" si="48"/>
        <v>66</v>
      </c>
      <c r="L250" s="31">
        <f t="shared" si="48"/>
        <v>407</v>
      </c>
      <c r="M250" s="31">
        <f>SUM(C250:L250)</f>
        <v>1017</v>
      </c>
      <c r="N250" s="65">
        <f t="shared" si="47"/>
        <v>0.18511069328232022</v>
      </c>
      <c r="P250" s="56"/>
      <c r="Q250" s="6" t="s">
        <v>90</v>
      </c>
      <c r="R250" s="31">
        <v>0.442</v>
      </c>
      <c r="S250" s="31">
        <v>0.837</v>
      </c>
      <c r="T250" s="31">
        <v>1.146</v>
      </c>
      <c r="U250" s="31">
        <v>1.09</v>
      </c>
      <c r="V250" s="31">
        <v>0.764</v>
      </c>
      <c r="W250" s="31">
        <v>0.543</v>
      </c>
      <c r="X250" s="31">
        <v>0.377</v>
      </c>
      <c r="Y250" s="31">
        <v>0.242</v>
      </c>
      <c r="Z250" s="31">
        <v>0.028</v>
      </c>
      <c r="AA250" s="31">
        <v>5.469</v>
      </c>
      <c r="AB250" s="65">
        <v>0.9954477694798517</v>
      </c>
    </row>
    <row r="251" spans="1:28" ht="15.75">
      <c r="A251" s="56"/>
      <c r="B251" s="6" t="s">
        <v>90</v>
      </c>
      <c r="C251" s="31">
        <f aca="true" t="shared" si="49" ref="C251:L252">C44+C51+C66+C74+C83+C91+C99</f>
        <v>442</v>
      </c>
      <c r="D251" s="31">
        <f t="shared" si="49"/>
        <v>837</v>
      </c>
      <c r="E251" s="31">
        <f t="shared" si="49"/>
        <v>1146</v>
      </c>
      <c r="F251" s="31">
        <f t="shared" si="49"/>
        <v>1090</v>
      </c>
      <c r="G251" s="31">
        <f t="shared" si="49"/>
        <v>764</v>
      </c>
      <c r="H251" s="31">
        <f t="shared" si="49"/>
        <v>543</v>
      </c>
      <c r="I251" s="31">
        <f t="shared" si="49"/>
        <v>377</v>
      </c>
      <c r="J251" s="31">
        <f t="shared" si="49"/>
        <v>153</v>
      </c>
      <c r="K251" s="31">
        <f t="shared" si="49"/>
        <v>89</v>
      </c>
      <c r="L251" s="31">
        <f t="shared" si="49"/>
        <v>28</v>
      </c>
      <c r="M251" s="31">
        <f>SUM(C251:L251)</f>
        <v>5469</v>
      </c>
      <c r="N251" s="65">
        <f t="shared" si="47"/>
        <v>0.9954477694798517</v>
      </c>
      <c r="P251" s="56"/>
      <c r="Q251" s="6" t="s">
        <v>81</v>
      </c>
      <c r="R251" s="31">
        <v>0.928</v>
      </c>
      <c r="S251" s="31">
        <v>2.027</v>
      </c>
      <c r="T251" s="31">
        <v>1.714</v>
      </c>
      <c r="U251" s="31">
        <v>1.324</v>
      </c>
      <c r="V251" s="31">
        <v>0.788</v>
      </c>
      <c r="W251" s="31">
        <v>0.359</v>
      </c>
      <c r="X251" s="31">
        <v>0.208</v>
      </c>
      <c r="Y251" s="31">
        <v>0.187</v>
      </c>
      <c r="Z251" s="31">
        <v>0.079</v>
      </c>
      <c r="AA251" s="31">
        <v>7.614</v>
      </c>
      <c r="AB251" s="65">
        <v>1.3858729780251582</v>
      </c>
    </row>
    <row r="252" spans="1:28" ht="15.75">
      <c r="A252" s="56"/>
      <c r="B252" s="6" t="s">
        <v>81</v>
      </c>
      <c r="C252" s="31">
        <f t="shared" si="49"/>
        <v>928</v>
      </c>
      <c r="D252" s="31">
        <f t="shared" si="49"/>
        <v>2027</v>
      </c>
      <c r="E252" s="31">
        <f t="shared" si="49"/>
        <v>1714</v>
      </c>
      <c r="F252" s="31">
        <f t="shared" si="49"/>
        <v>1324</v>
      </c>
      <c r="G252" s="31">
        <f t="shared" si="49"/>
        <v>788</v>
      </c>
      <c r="H252" s="31">
        <f t="shared" si="49"/>
        <v>359</v>
      </c>
      <c r="I252" s="31">
        <f t="shared" si="49"/>
        <v>208</v>
      </c>
      <c r="J252" s="31">
        <f t="shared" si="49"/>
        <v>115</v>
      </c>
      <c r="K252" s="31">
        <f t="shared" si="49"/>
        <v>72</v>
      </c>
      <c r="L252" s="31">
        <f t="shared" si="49"/>
        <v>79</v>
      </c>
      <c r="M252" s="31">
        <f>SUM(C252:L252)</f>
        <v>7614</v>
      </c>
      <c r="N252" s="65">
        <f t="shared" si="47"/>
        <v>1.3858729780251582</v>
      </c>
      <c r="P252" s="56"/>
      <c r="Q252" s="6" t="s">
        <v>75</v>
      </c>
      <c r="R252" s="31">
        <v>12.168</v>
      </c>
      <c r="S252" s="31">
        <v>49.131</v>
      </c>
      <c r="T252" s="31">
        <v>93.731</v>
      </c>
      <c r="U252" s="31">
        <v>118.743</v>
      </c>
      <c r="V252" s="31">
        <v>112.83</v>
      </c>
      <c r="W252" s="31">
        <v>83.101</v>
      </c>
      <c r="X252" s="31">
        <v>46.508</v>
      </c>
      <c r="Y252" s="31">
        <v>28.378999999999998</v>
      </c>
      <c r="Z252" s="31">
        <v>4.81</v>
      </c>
      <c r="AA252" s="31">
        <v>549.401</v>
      </c>
      <c r="AB252" s="65">
        <v>100</v>
      </c>
    </row>
    <row r="253" spans="1:28" ht="7.5" customHeight="1">
      <c r="A253" s="56"/>
      <c r="B253" s="6" t="s">
        <v>75</v>
      </c>
      <c r="C253" s="31">
        <f>SUM(C247:C252)</f>
        <v>12168</v>
      </c>
      <c r="D253" s="31">
        <f aca="true" t="shared" si="50" ref="D253:M253">SUM(D247:D252)</f>
        <v>49131</v>
      </c>
      <c r="E253" s="31">
        <f t="shared" si="50"/>
        <v>93731</v>
      </c>
      <c r="F253" s="31">
        <f t="shared" si="50"/>
        <v>118743</v>
      </c>
      <c r="G253" s="31">
        <f t="shared" si="50"/>
        <v>112830</v>
      </c>
      <c r="H253" s="31">
        <f t="shared" si="50"/>
        <v>83101</v>
      </c>
      <c r="I253" s="31">
        <f t="shared" si="50"/>
        <v>46508</v>
      </c>
      <c r="J253" s="31">
        <f t="shared" si="50"/>
        <v>20674</v>
      </c>
      <c r="K253" s="31">
        <f t="shared" si="50"/>
        <v>7705</v>
      </c>
      <c r="L253" s="31">
        <f t="shared" si="50"/>
        <v>4810</v>
      </c>
      <c r="M253" s="31">
        <f t="shared" si="50"/>
        <v>549401</v>
      </c>
      <c r="N253" s="65">
        <f t="shared" si="47"/>
        <v>100</v>
      </c>
      <c r="P253" s="56"/>
      <c r="Q253" s="6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65"/>
    </row>
    <row r="254" spans="1:28" ht="15.75">
      <c r="A254" s="56"/>
      <c r="B254" s="6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65"/>
      <c r="P254" s="56" t="s">
        <v>39</v>
      </c>
      <c r="Q254" s="6" t="s">
        <v>78</v>
      </c>
      <c r="R254" s="31">
        <v>1.425</v>
      </c>
      <c r="S254" s="31">
        <v>7.26</v>
      </c>
      <c r="T254" s="31">
        <v>17.396</v>
      </c>
      <c r="U254" s="31">
        <v>28.767</v>
      </c>
      <c r="V254" s="31">
        <v>38.098</v>
      </c>
      <c r="W254" s="31">
        <v>38.836</v>
      </c>
      <c r="X254" s="31">
        <v>29.063</v>
      </c>
      <c r="Y254" s="31">
        <v>20.235</v>
      </c>
      <c r="Z254" s="31">
        <v>3.057</v>
      </c>
      <c r="AA254" s="31">
        <v>184.137</v>
      </c>
      <c r="AB254" s="65">
        <v>40.29582263771903</v>
      </c>
    </row>
    <row r="255" spans="1:28" ht="15.75">
      <c r="A255" s="56" t="s">
        <v>39</v>
      </c>
      <c r="B255" s="6" t="s">
        <v>78</v>
      </c>
      <c r="C255" s="31">
        <f aca="true" t="shared" si="51" ref="C255:L258">C103+C117+C125+C134+C143+C152+C171+C179+C188+C197+C206+C224</f>
        <v>1425</v>
      </c>
      <c r="D255" s="31">
        <f t="shared" si="51"/>
        <v>7260</v>
      </c>
      <c r="E255" s="31">
        <f t="shared" si="51"/>
        <v>17396</v>
      </c>
      <c r="F255" s="31">
        <f t="shared" si="51"/>
        <v>28767</v>
      </c>
      <c r="G255" s="31">
        <f t="shared" si="51"/>
        <v>38098</v>
      </c>
      <c r="H255" s="31">
        <f t="shared" si="51"/>
        <v>38836</v>
      </c>
      <c r="I255" s="31">
        <f t="shared" si="51"/>
        <v>29063</v>
      </c>
      <c r="J255" s="31">
        <f t="shared" si="51"/>
        <v>14754</v>
      </c>
      <c r="K255" s="31">
        <f t="shared" si="51"/>
        <v>5481</v>
      </c>
      <c r="L255" s="31">
        <f t="shared" si="51"/>
        <v>3057</v>
      </c>
      <c r="M255" s="31">
        <f>SUM(C255:L255)</f>
        <v>184137</v>
      </c>
      <c r="N255" s="65">
        <f>M255/M262*100</f>
        <v>40.29582263771903</v>
      </c>
      <c r="P255" s="56"/>
      <c r="Q255" s="6" t="s">
        <v>79</v>
      </c>
      <c r="R255" s="31">
        <v>2.77</v>
      </c>
      <c r="S255" s="31">
        <v>13.354</v>
      </c>
      <c r="T255" s="31">
        <v>27.207</v>
      </c>
      <c r="U255" s="31">
        <v>39.106</v>
      </c>
      <c r="V255" s="31">
        <v>41.066</v>
      </c>
      <c r="W255" s="31">
        <v>31.544</v>
      </c>
      <c r="X255" s="31">
        <v>19.313</v>
      </c>
      <c r="Y255" s="31">
        <v>13.174</v>
      </c>
      <c r="Z255" s="31">
        <v>2.395</v>
      </c>
      <c r="AA255" s="31">
        <v>189.929</v>
      </c>
      <c r="AB255" s="65">
        <v>41.563321319231534</v>
      </c>
    </row>
    <row r="256" spans="1:28" ht="15.75">
      <c r="A256" s="56"/>
      <c r="B256" s="6" t="s">
        <v>79</v>
      </c>
      <c r="C256" s="31">
        <f t="shared" si="51"/>
        <v>2770</v>
      </c>
      <c r="D256" s="31">
        <f t="shared" si="51"/>
        <v>13354</v>
      </c>
      <c r="E256" s="31">
        <f t="shared" si="51"/>
        <v>27207</v>
      </c>
      <c r="F256" s="31">
        <f t="shared" si="51"/>
        <v>39106</v>
      </c>
      <c r="G256" s="31">
        <f t="shared" si="51"/>
        <v>41066</v>
      </c>
      <c r="H256" s="31">
        <f t="shared" si="51"/>
        <v>31544</v>
      </c>
      <c r="I256" s="31">
        <f t="shared" si="51"/>
        <v>19313</v>
      </c>
      <c r="J256" s="31">
        <f t="shared" si="51"/>
        <v>9230</v>
      </c>
      <c r="K256" s="31">
        <f t="shared" si="51"/>
        <v>3944</v>
      </c>
      <c r="L256" s="31">
        <f t="shared" si="51"/>
        <v>2395</v>
      </c>
      <c r="M256" s="31">
        <f aca="true" t="shared" si="52" ref="M256:M261">SUM(C256:L256)</f>
        <v>189929</v>
      </c>
      <c r="N256" s="65">
        <f>M256/M262*100</f>
        <v>41.563321319231534</v>
      </c>
      <c r="P256" s="56"/>
      <c r="Q256" s="6" t="s">
        <v>80</v>
      </c>
      <c r="R256" s="31">
        <v>2.453</v>
      </c>
      <c r="S256" s="31">
        <v>7.285</v>
      </c>
      <c r="T256" s="31">
        <v>11.699</v>
      </c>
      <c r="U256" s="31">
        <v>11.072</v>
      </c>
      <c r="V256" s="31">
        <v>7.617</v>
      </c>
      <c r="W256" s="31">
        <v>4.262</v>
      </c>
      <c r="X256" s="31">
        <v>2.209</v>
      </c>
      <c r="Y256" s="31">
        <v>1.56</v>
      </c>
      <c r="Z256" s="31">
        <v>0.298</v>
      </c>
      <c r="AA256" s="31">
        <v>48.455</v>
      </c>
      <c r="AB256" s="65">
        <v>10.603703144455896</v>
      </c>
    </row>
    <row r="257" spans="1:28" ht="15.75">
      <c r="A257" s="56"/>
      <c r="B257" s="6" t="s">
        <v>80</v>
      </c>
      <c r="C257" s="31">
        <f t="shared" si="51"/>
        <v>2453</v>
      </c>
      <c r="D257" s="31">
        <f t="shared" si="51"/>
        <v>7285</v>
      </c>
      <c r="E257" s="31">
        <f t="shared" si="51"/>
        <v>11699</v>
      </c>
      <c r="F257" s="31">
        <f t="shared" si="51"/>
        <v>11072</v>
      </c>
      <c r="G257" s="31">
        <f t="shared" si="51"/>
        <v>7617</v>
      </c>
      <c r="H257" s="31">
        <f t="shared" si="51"/>
        <v>4262</v>
      </c>
      <c r="I257" s="31">
        <f t="shared" si="51"/>
        <v>2209</v>
      </c>
      <c r="J257" s="31">
        <f t="shared" si="51"/>
        <v>1143</v>
      </c>
      <c r="K257" s="31">
        <f t="shared" si="51"/>
        <v>417</v>
      </c>
      <c r="L257" s="31">
        <f t="shared" si="51"/>
        <v>298</v>
      </c>
      <c r="M257" s="31">
        <f t="shared" si="52"/>
        <v>48455</v>
      </c>
      <c r="N257" s="65">
        <f>M257/M262*100</f>
        <v>10.603703144455896</v>
      </c>
      <c r="P257" s="56"/>
      <c r="Q257" s="6" t="s">
        <v>91</v>
      </c>
      <c r="R257" s="31">
        <v>0.37</v>
      </c>
      <c r="S257" s="31">
        <v>0.654</v>
      </c>
      <c r="T257" s="31">
        <v>0.883</v>
      </c>
      <c r="U257" s="31">
        <v>1.127</v>
      </c>
      <c r="V257" s="31">
        <v>1.223</v>
      </c>
      <c r="W257" s="31">
        <v>1.124</v>
      </c>
      <c r="X257" s="31">
        <v>0.902</v>
      </c>
      <c r="Y257" s="31">
        <v>1.14</v>
      </c>
      <c r="Z257" s="31">
        <v>1.389</v>
      </c>
      <c r="AA257" s="31">
        <v>8.812</v>
      </c>
      <c r="AB257" s="65">
        <v>1.9283836984613631</v>
      </c>
    </row>
    <row r="258" spans="1:28" ht="15.75">
      <c r="A258" s="56"/>
      <c r="B258" s="6" t="s">
        <v>91</v>
      </c>
      <c r="C258" s="31">
        <f t="shared" si="51"/>
        <v>370</v>
      </c>
      <c r="D258" s="31">
        <f t="shared" si="51"/>
        <v>654</v>
      </c>
      <c r="E258" s="31">
        <f t="shared" si="51"/>
        <v>883</v>
      </c>
      <c r="F258" s="31">
        <f t="shared" si="51"/>
        <v>1127</v>
      </c>
      <c r="G258" s="31">
        <f t="shared" si="51"/>
        <v>1223</v>
      </c>
      <c r="H258" s="31">
        <f t="shared" si="51"/>
        <v>1124</v>
      </c>
      <c r="I258" s="31">
        <f t="shared" si="51"/>
        <v>902</v>
      </c>
      <c r="J258" s="31">
        <f t="shared" si="51"/>
        <v>647</v>
      </c>
      <c r="K258" s="31">
        <f t="shared" si="51"/>
        <v>493</v>
      </c>
      <c r="L258" s="31">
        <f t="shared" si="51"/>
        <v>1389</v>
      </c>
      <c r="M258" s="31">
        <f t="shared" si="52"/>
        <v>8812</v>
      </c>
      <c r="N258" s="65">
        <f>M258/M262*100</f>
        <v>1.9283836984613631</v>
      </c>
      <c r="P258" s="56"/>
      <c r="Q258" s="6" t="s">
        <v>82</v>
      </c>
      <c r="R258" s="31">
        <v>0.243</v>
      </c>
      <c r="S258" s="31">
        <v>0.624</v>
      </c>
      <c r="T258" s="31">
        <v>0.948</v>
      </c>
      <c r="U258" s="31">
        <v>1.265</v>
      </c>
      <c r="V258" s="31">
        <v>1.518</v>
      </c>
      <c r="W258" s="31">
        <v>1.371</v>
      </c>
      <c r="X258" s="31">
        <v>1.317</v>
      </c>
      <c r="Y258" s="31">
        <v>1.498</v>
      </c>
      <c r="Z258" s="31">
        <v>0.956</v>
      </c>
      <c r="AA258" s="31">
        <v>9.74</v>
      </c>
      <c r="AB258" s="65">
        <v>2.131463597709224</v>
      </c>
    </row>
    <row r="259" spans="1:28" ht="15.75">
      <c r="A259" s="56"/>
      <c r="B259" s="6" t="s">
        <v>82</v>
      </c>
      <c r="C259" s="31">
        <f>C228+C210+C201+C192+C183+C156+C147+C138+C129</f>
        <v>243</v>
      </c>
      <c r="D259" s="31">
        <f aca="true" t="shared" si="53" ref="D259:L259">D228+D210+D201+D192+D183+D156+D147+D138+D129</f>
        <v>624</v>
      </c>
      <c r="E259" s="31">
        <f t="shared" si="53"/>
        <v>948</v>
      </c>
      <c r="F259" s="31">
        <f t="shared" si="53"/>
        <v>1265</v>
      </c>
      <c r="G259" s="31">
        <f t="shared" si="53"/>
        <v>1518</v>
      </c>
      <c r="H259" s="31">
        <f t="shared" si="53"/>
        <v>1371</v>
      </c>
      <c r="I259" s="31">
        <f t="shared" si="53"/>
        <v>1317</v>
      </c>
      <c r="J259" s="31">
        <f t="shared" si="53"/>
        <v>847</v>
      </c>
      <c r="K259" s="31">
        <f t="shared" si="53"/>
        <v>651</v>
      </c>
      <c r="L259" s="31">
        <f t="shared" si="53"/>
        <v>956</v>
      </c>
      <c r="M259" s="31">
        <f t="shared" si="52"/>
        <v>9740</v>
      </c>
      <c r="N259" s="65">
        <f>M259/M262*100</f>
        <v>2.131463597709224</v>
      </c>
      <c r="P259" s="56"/>
      <c r="Q259" s="6" t="s">
        <v>90</v>
      </c>
      <c r="R259" s="31">
        <v>0.601</v>
      </c>
      <c r="S259" s="31">
        <v>0.787</v>
      </c>
      <c r="T259" s="31">
        <v>1.074</v>
      </c>
      <c r="U259" s="31">
        <v>1.147</v>
      </c>
      <c r="V259" s="31">
        <v>0.912</v>
      </c>
      <c r="W259" s="31">
        <v>0.62</v>
      </c>
      <c r="X259" s="31">
        <v>0.404</v>
      </c>
      <c r="Y259" s="31">
        <v>0.274</v>
      </c>
      <c r="Z259" s="31">
        <v>0.145</v>
      </c>
      <c r="AA259" s="31">
        <v>5.964</v>
      </c>
      <c r="AB259" s="65">
        <v>1.3051384904248267</v>
      </c>
    </row>
    <row r="260" spans="1:28" ht="15.75">
      <c r="A260" s="56"/>
      <c r="B260" s="6" t="s">
        <v>90</v>
      </c>
      <c r="C260" s="31">
        <f aca="true" t="shared" si="54" ref="C260:L260">C229+C211+C202+C193+C184+C175+C157+C148+C139+C130+C121+C107</f>
        <v>601</v>
      </c>
      <c r="D260" s="31">
        <f t="shared" si="54"/>
        <v>787</v>
      </c>
      <c r="E260" s="31">
        <f t="shared" si="54"/>
        <v>1074</v>
      </c>
      <c r="F260" s="31">
        <f t="shared" si="54"/>
        <v>1147</v>
      </c>
      <c r="G260" s="31">
        <f t="shared" si="54"/>
        <v>912</v>
      </c>
      <c r="H260" s="31">
        <f t="shared" si="54"/>
        <v>620</v>
      </c>
      <c r="I260" s="31">
        <f t="shared" si="54"/>
        <v>404</v>
      </c>
      <c r="J260" s="31">
        <f t="shared" si="54"/>
        <v>225</v>
      </c>
      <c r="K260" s="31">
        <f t="shared" si="54"/>
        <v>49</v>
      </c>
      <c r="L260" s="31">
        <f t="shared" si="54"/>
        <v>145</v>
      </c>
      <c r="M260" s="31">
        <f t="shared" si="52"/>
        <v>5964</v>
      </c>
      <c r="N260" s="65">
        <f>M260/M262*100</f>
        <v>1.3051384904248267</v>
      </c>
      <c r="P260" s="56"/>
      <c r="Q260" s="6" t="s">
        <v>81</v>
      </c>
      <c r="R260" s="31">
        <v>0.679</v>
      </c>
      <c r="S260" s="31">
        <v>1.704</v>
      </c>
      <c r="T260" s="31">
        <v>2.259</v>
      </c>
      <c r="U260" s="31">
        <v>2.201</v>
      </c>
      <c r="V260" s="31">
        <v>1.515</v>
      </c>
      <c r="W260" s="31">
        <v>0.712</v>
      </c>
      <c r="X260" s="31">
        <v>0.414</v>
      </c>
      <c r="Y260" s="31">
        <v>0.284</v>
      </c>
      <c r="Z260" s="31">
        <v>0.158</v>
      </c>
      <c r="AA260" s="31">
        <v>9.926</v>
      </c>
      <c r="AB260" s="65">
        <v>2.1721671119981267</v>
      </c>
    </row>
    <row r="261" spans="1:28" ht="15.75">
      <c r="A261" s="56"/>
      <c r="B261" s="6" t="s">
        <v>81</v>
      </c>
      <c r="C261" s="31">
        <f>C230+C212+C203+C194+C185+C176+C158+C149+C140+C131+C122+C108</f>
        <v>679</v>
      </c>
      <c r="D261" s="31">
        <f aca="true" t="shared" si="55" ref="D261:L261">D230+D212+D203+D194+D185+D176+D158+D149+D140+D131+D122+D108</f>
        <v>1704</v>
      </c>
      <c r="E261" s="31">
        <f t="shared" si="55"/>
        <v>2259</v>
      </c>
      <c r="F261" s="31">
        <f t="shared" si="55"/>
        <v>2201</v>
      </c>
      <c r="G261" s="31">
        <f t="shared" si="55"/>
        <v>1515</v>
      </c>
      <c r="H261" s="31">
        <f t="shared" si="55"/>
        <v>712</v>
      </c>
      <c r="I261" s="31">
        <f t="shared" si="55"/>
        <v>414</v>
      </c>
      <c r="J261" s="31">
        <f t="shared" si="55"/>
        <v>181</v>
      </c>
      <c r="K261" s="31">
        <f t="shared" si="55"/>
        <v>103</v>
      </c>
      <c r="L261" s="31">
        <f t="shared" si="55"/>
        <v>158</v>
      </c>
      <c r="M261" s="31">
        <f t="shared" si="52"/>
        <v>9926</v>
      </c>
      <c r="N261" s="65">
        <f>M261/M262*100</f>
        <v>2.1721671119981267</v>
      </c>
      <c r="P261" s="56"/>
      <c r="Q261" s="6" t="s">
        <v>75</v>
      </c>
      <c r="R261" s="31">
        <v>8.541</v>
      </c>
      <c r="S261" s="31">
        <v>31.668</v>
      </c>
      <c r="T261" s="31">
        <v>61.466</v>
      </c>
      <c r="U261" s="31">
        <v>84.685</v>
      </c>
      <c r="V261" s="31">
        <v>91.949</v>
      </c>
      <c r="W261" s="31">
        <v>78.469</v>
      </c>
      <c r="X261" s="31">
        <v>53.622</v>
      </c>
      <c r="Y261" s="31">
        <v>38.165</v>
      </c>
      <c r="Z261" s="31">
        <v>8.398</v>
      </c>
      <c r="AA261" s="31">
        <v>456.963</v>
      </c>
      <c r="AB261" s="65">
        <v>100</v>
      </c>
    </row>
    <row r="262" spans="1:28" ht="7.5" customHeight="1">
      <c r="A262" s="56"/>
      <c r="B262" s="6" t="s">
        <v>75</v>
      </c>
      <c r="C262" s="31">
        <f>SUM(C255:C261)</f>
        <v>8541</v>
      </c>
      <c r="D262" s="31">
        <f aca="true" t="shared" si="56" ref="D262:M262">SUM(D255:D261)</f>
        <v>31668</v>
      </c>
      <c r="E262" s="31">
        <f t="shared" si="56"/>
        <v>61466</v>
      </c>
      <c r="F262" s="31">
        <f t="shared" si="56"/>
        <v>84685</v>
      </c>
      <c r="G262" s="31">
        <f t="shared" si="56"/>
        <v>91949</v>
      </c>
      <c r="H262" s="31">
        <f t="shared" si="56"/>
        <v>78469</v>
      </c>
      <c r="I262" s="31">
        <f t="shared" si="56"/>
        <v>53622</v>
      </c>
      <c r="J262" s="31">
        <f t="shared" si="56"/>
        <v>27027</v>
      </c>
      <c r="K262" s="31">
        <f t="shared" si="56"/>
        <v>11138</v>
      </c>
      <c r="L262" s="31">
        <f t="shared" si="56"/>
        <v>8398</v>
      </c>
      <c r="M262" s="31">
        <f t="shared" si="56"/>
        <v>456963</v>
      </c>
      <c r="N262" s="65">
        <f>M262/M262*100</f>
        <v>100</v>
      </c>
      <c r="P262" s="56"/>
      <c r="Q262" s="6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65"/>
    </row>
    <row r="263" spans="1:28" ht="15.75">
      <c r="A263" s="56"/>
      <c r="B263" s="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65"/>
      <c r="P263" s="56" t="s">
        <v>40</v>
      </c>
      <c r="Q263" s="6" t="s">
        <v>78</v>
      </c>
      <c r="R263" s="31">
        <v>8.622</v>
      </c>
      <c r="S263" s="31">
        <v>47.157</v>
      </c>
      <c r="T263" s="31">
        <v>102.138</v>
      </c>
      <c r="U263" s="31">
        <v>148.309</v>
      </c>
      <c r="V263" s="31">
        <v>165.744</v>
      </c>
      <c r="W263" s="31">
        <v>142.441</v>
      </c>
      <c r="X263" s="31">
        <v>89.25</v>
      </c>
      <c r="Y263" s="31">
        <v>56.18600000000001</v>
      </c>
      <c r="Z263" s="31">
        <v>8.946</v>
      </c>
      <c r="AA263" s="31">
        <v>768.793</v>
      </c>
      <c r="AB263" s="65">
        <v>40.15215968671838</v>
      </c>
    </row>
    <row r="264" spans="1:28" ht="15.75">
      <c r="A264" s="56" t="s">
        <v>40</v>
      </c>
      <c r="B264" s="6" t="s">
        <v>78</v>
      </c>
      <c r="C264" s="31">
        <f>C255+C247+C240+C233</f>
        <v>8622</v>
      </c>
      <c r="D264" s="31">
        <f aca="true" t="shared" si="57" ref="D264:L266">D255+D247+D240+D233</f>
        <v>47157</v>
      </c>
      <c r="E264" s="31">
        <f t="shared" si="57"/>
        <v>102138</v>
      </c>
      <c r="F264" s="31">
        <f t="shared" si="57"/>
        <v>148309</v>
      </c>
      <c r="G264" s="31">
        <f t="shared" si="57"/>
        <v>165744</v>
      </c>
      <c r="H264" s="31">
        <f t="shared" si="57"/>
        <v>142441</v>
      </c>
      <c r="I264" s="31">
        <f t="shared" si="57"/>
        <v>89250</v>
      </c>
      <c r="J264" s="31">
        <f t="shared" si="57"/>
        <v>41011</v>
      </c>
      <c r="K264" s="31">
        <f t="shared" si="57"/>
        <v>15175</v>
      </c>
      <c r="L264" s="31">
        <f t="shared" si="57"/>
        <v>8946</v>
      </c>
      <c r="M264" s="31">
        <f>SUM(C264:L264)</f>
        <v>768793</v>
      </c>
      <c r="N264" s="65">
        <f>M264/M271*100</f>
        <v>40.15215968671838</v>
      </c>
      <c r="P264" s="56"/>
      <c r="Q264" s="6" t="s">
        <v>79</v>
      </c>
      <c r="R264" s="31">
        <v>20.258</v>
      </c>
      <c r="S264" s="31">
        <v>90.646</v>
      </c>
      <c r="T264" s="31">
        <v>166.399</v>
      </c>
      <c r="U264" s="31">
        <v>194.674</v>
      </c>
      <c r="V264" s="31">
        <v>166.067</v>
      </c>
      <c r="W264" s="31">
        <v>107.309</v>
      </c>
      <c r="X264" s="31">
        <v>56.409</v>
      </c>
      <c r="Y264" s="31">
        <v>35.176</v>
      </c>
      <c r="Z264" s="31">
        <v>6.209</v>
      </c>
      <c r="AA264" s="31">
        <v>843.147</v>
      </c>
      <c r="AB264" s="65">
        <v>44.035485473173594</v>
      </c>
    </row>
    <row r="265" spans="1:28" ht="15.75">
      <c r="A265" s="56"/>
      <c r="B265" s="6" t="s">
        <v>79</v>
      </c>
      <c r="C265" s="31">
        <f>C256+C248+C241+C234</f>
        <v>20258</v>
      </c>
      <c r="D265" s="31">
        <f t="shared" si="57"/>
        <v>90646</v>
      </c>
      <c r="E265" s="31">
        <f t="shared" si="57"/>
        <v>166399</v>
      </c>
      <c r="F265" s="31">
        <f t="shared" si="57"/>
        <v>194674</v>
      </c>
      <c r="G265" s="31">
        <f t="shared" si="57"/>
        <v>166067</v>
      </c>
      <c r="H265" s="31">
        <f t="shared" si="57"/>
        <v>107309</v>
      </c>
      <c r="I265" s="31">
        <f t="shared" si="57"/>
        <v>56409</v>
      </c>
      <c r="J265" s="31">
        <f t="shared" si="57"/>
        <v>24991</v>
      </c>
      <c r="K265" s="31">
        <f t="shared" si="57"/>
        <v>10185</v>
      </c>
      <c r="L265" s="31">
        <f t="shared" si="57"/>
        <v>6209</v>
      </c>
      <c r="M265" s="31">
        <f aca="true" t="shared" si="58" ref="M265:M270">SUM(C265:L265)</f>
        <v>843147</v>
      </c>
      <c r="N265" s="65">
        <f>M265/M271*100</f>
        <v>44.035485473173594</v>
      </c>
      <c r="P265" s="56"/>
      <c r="Q265" s="6" t="s">
        <v>80</v>
      </c>
      <c r="R265" s="31">
        <v>14.01</v>
      </c>
      <c r="S265" s="31">
        <v>46.788</v>
      </c>
      <c r="T265" s="31">
        <v>65.456</v>
      </c>
      <c r="U265" s="31">
        <v>50.732</v>
      </c>
      <c r="V265" s="31">
        <v>28.703</v>
      </c>
      <c r="W265" s="31">
        <v>14.059</v>
      </c>
      <c r="X265" s="31">
        <v>6.028</v>
      </c>
      <c r="Y265" s="31">
        <v>3.4880000000000004</v>
      </c>
      <c r="Z265" s="31">
        <v>0.627</v>
      </c>
      <c r="AA265" s="31">
        <v>229.891</v>
      </c>
      <c r="AB265" s="65">
        <v>12.006639163649222</v>
      </c>
    </row>
    <row r="266" spans="1:28" ht="15.75">
      <c r="A266" s="56"/>
      <c r="B266" s="6" t="s">
        <v>80</v>
      </c>
      <c r="C266" s="31">
        <f>C257+C249+C242+C235</f>
        <v>14010</v>
      </c>
      <c r="D266" s="31">
        <f t="shared" si="57"/>
        <v>46788</v>
      </c>
      <c r="E266" s="31">
        <f t="shared" si="57"/>
        <v>65456</v>
      </c>
      <c r="F266" s="31">
        <f t="shared" si="57"/>
        <v>50732</v>
      </c>
      <c r="G266" s="31">
        <f t="shared" si="57"/>
        <v>28703</v>
      </c>
      <c r="H266" s="31">
        <f t="shared" si="57"/>
        <v>14059</v>
      </c>
      <c r="I266" s="31">
        <f t="shared" si="57"/>
        <v>6028</v>
      </c>
      <c r="J266" s="31">
        <f t="shared" si="57"/>
        <v>2595</v>
      </c>
      <c r="K266" s="31">
        <f t="shared" si="57"/>
        <v>893</v>
      </c>
      <c r="L266" s="31">
        <f t="shared" si="57"/>
        <v>627</v>
      </c>
      <c r="M266" s="31">
        <f t="shared" si="58"/>
        <v>229891</v>
      </c>
      <c r="N266" s="65">
        <f>M266/M271*100</f>
        <v>12.006639163649222</v>
      </c>
      <c r="P266" s="56"/>
      <c r="Q266" s="6" t="s">
        <v>91</v>
      </c>
      <c r="R266" s="31">
        <v>0.397</v>
      </c>
      <c r="S266" s="31">
        <v>0.722</v>
      </c>
      <c r="T266" s="31">
        <v>0.947</v>
      </c>
      <c r="U266" s="31">
        <v>1.198</v>
      </c>
      <c r="V266" s="31">
        <v>1.289</v>
      </c>
      <c r="W266" s="31">
        <v>1.206</v>
      </c>
      <c r="X266" s="31">
        <v>0.987</v>
      </c>
      <c r="Y266" s="31">
        <v>1.287</v>
      </c>
      <c r="Z266" s="31">
        <v>1.796</v>
      </c>
      <c r="AA266" s="31">
        <v>9.829</v>
      </c>
      <c r="AB266" s="65">
        <v>0.5133443951242467</v>
      </c>
    </row>
    <row r="267" spans="1:28" ht="15.75">
      <c r="A267" s="56"/>
      <c r="B267" s="6" t="s">
        <v>91</v>
      </c>
      <c r="C267" s="31">
        <f>C258+C250</f>
        <v>397</v>
      </c>
      <c r="D267" s="31">
        <f aca="true" t="shared" si="59" ref="D267:L267">D258+D250</f>
        <v>722</v>
      </c>
      <c r="E267" s="31">
        <f t="shared" si="59"/>
        <v>947</v>
      </c>
      <c r="F267" s="31">
        <f t="shared" si="59"/>
        <v>1198</v>
      </c>
      <c r="G267" s="31">
        <f t="shared" si="59"/>
        <v>1289</v>
      </c>
      <c r="H267" s="31">
        <f t="shared" si="59"/>
        <v>1206</v>
      </c>
      <c r="I267" s="31">
        <f t="shared" si="59"/>
        <v>987</v>
      </c>
      <c r="J267" s="31">
        <f t="shared" si="59"/>
        <v>728</v>
      </c>
      <c r="K267" s="31">
        <f t="shared" si="59"/>
        <v>559</v>
      </c>
      <c r="L267" s="31">
        <f t="shared" si="59"/>
        <v>1796</v>
      </c>
      <c r="M267" s="31">
        <f t="shared" si="58"/>
        <v>9829</v>
      </c>
      <c r="N267" s="65">
        <f>M267/M271*100</f>
        <v>0.5133443951242467</v>
      </c>
      <c r="P267" s="56"/>
      <c r="Q267" s="6" t="s">
        <v>82</v>
      </c>
      <c r="R267" s="31">
        <v>0.243</v>
      </c>
      <c r="S267" s="31">
        <v>0.624</v>
      </c>
      <c r="T267" s="31">
        <v>0.948</v>
      </c>
      <c r="U267" s="31">
        <v>1.265</v>
      </c>
      <c r="V267" s="31">
        <v>1.518</v>
      </c>
      <c r="W267" s="31">
        <v>1.371</v>
      </c>
      <c r="X267" s="31">
        <v>1.317</v>
      </c>
      <c r="Y267" s="31">
        <v>1.498</v>
      </c>
      <c r="Z267" s="31">
        <v>0.956</v>
      </c>
      <c r="AA267" s="31">
        <v>9.74</v>
      </c>
      <c r="AB267" s="65">
        <v>0.5086961449293074</v>
      </c>
    </row>
    <row r="268" spans="1:28" ht="15.75">
      <c r="A268" s="56"/>
      <c r="B268" s="6" t="s">
        <v>82</v>
      </c>
      <c r="C268" s="31">
        <f aca="true" t="shared" si="60" ref="C268:L268">C259</f>
        <v>243</v>
      </c>
      <c r="D268" s="31">
        <f t="shared" si="60"/>
        <v>624</v>
      </c>
      <c r="E268" s="31">
        <f t="shared" si="60"/>
        <v>948</v>
      </c>
      <c r="F268" s="31">
        <f t="shared" si="60"/>
        <v>1265</v>
      </c>
      <c r="G268" s="31">
        <f t="shared" si="60"/>
        <v>1518</v>
      </c>
      <c r="H268" s="31">
        <f t="shared" si="60"/>
        <v>1371</v>
      </c>
      <c r="I268" s="31">
        <f t="shared" si="60"/>
        <v>1317</v>
      </c>
      <c r="J268" s="31">
        <f t="shared" si="60"/>
        <v>847</v>
      </c>
      <c r="K268" s="31">
        <f t="shared" si="60"/>
        <v>651</v>
      </c>
      <c r="L268" s="31">
        <f t="shared" si="60"/>
        <v>956</v>
      </c>
      <c r="M268" s="31">
        <f t="shared" si="58"/>
        <v>9740</v>
      </c>
      <c r="N268" s="65">
        <f>M268/M271*100</f>
        <v>0.5086961449293074</v>
      </c>
      <c r="P268" s="56"/>
      <c r="Q268" s="6" t="s">
        <v>90</v>
      </c>
      <c r="R268" s="31">
        <v>1.271</v>
      </c>
      <c r="S268" s="31">
        <v>2.747</v>
      </c>
      <c r="T268" s="31">
        <v>3.978</v>
      </c>
      <c r="U268" s="31">
        <v>4.261</v>
      </c>
      <c r="V268" s="31">
        <v>3.363</v>
      </c>
      <c r="W268" s="31">
        <v>2.271</v>
      </c>
      <c r="X268" s="31">
        <v>1.6</v>
      </c>
      <c r="Y268" s="31">
        <v>1.45</v>
      </c>
      <c r="Z268" s="31">
        <v>0.665</v>
      </c>
      <c r="AA268" s="31">
        <v>21.606</v>
      </c>
      <c r="AB268" s="65">
        <v>1.1284280192343548</v>
      </c>
    </row>
    <row r="269" spans="1:28" ht="15.75">
      <c r="A269" s="56"/>
      <c r="B269" s="6" t="s">
        <v>90</v>
      </c>
      <c r="C269" s="31">
        <f>C260+C251+C243+C236</f>
        <v>1271</v>
      </c>
      <c r="D269" s="31">
        <f aca="true" t="shared" si="61" ref="D269:L270">D260+D251+D243+D236</f>
        <v>2747</v>
      </c>
      <c r="E269" s="31">
        <f t="shared" si="61"/>
        <v>3978</v>
      </c>
      <c r="F269" s="31">
        <f t="shared" si="61"/>
        <v>4261</v>
      </c>
      <c r="G269" s="31">
        <f t="shared" si="61"/>
        <v>3363</v>
      </c>
      <c r="H269" s="31">
        <f t="shared" si="61"/>
        <v>2271</v>
      </c>
      <c r="I269" s="31">
        <f t="shared" si="61"/>
        <v>1600</v>
      </c>
      <c r="J269" s="31">
        <f t="shared" si="61"/>
        <v>951</v>
      </c>
      <c r="K269" s="31">
        <f t="shared" si="61"/>
        <v>499</v>
      </c>
      <c r="L269" s="31">
        <f t="shared" si="61"/>
        <v>665</v>
      </c>
      <c r="M269" s="31">
        <f t="shared" si="58"/>
        <v>21606</v>
      </c>
      <c r="N269" s="65">
        <f>M269/M271*100</f>
        <v>1.1284280192343548</v>
      </c>
      <c r="P269" s="56"/>
      <c r="Q269" s="6" t="s">
        <v>81</v>
      </c>
      <c r="R269" s="31">
        <v>3.778</v>
      </c>
      <c r="S269" s="31">
        <v>7.168</v>
      </c>
      <c r="T269" s="31">
        <v>7.206</v>
      </c>
      <c r="U269" s="31">
        <v>5.91</v>
      </c>
      <c r="V269" s="31">
        <v>3.708</v>
      </c>
      <c r="W269" s="31">
        <v>1.782</v>
      </c>
      <c r="X269" s="31">
        <v>1.021</v>
      </c>
      <c r="Y269" s="31">
        <v>0.7909999999999999</v>
      </c>
      <c r="Z269" s="31">
        <v>0.329</v>
      </c>
      <c r="AA269" s="31">
        <v>31.693</v>
      </c>
      <c r="AB269" s="65">
        <v>1.6552471171708973</v>
      </c>
    </row>
    <row r="270" spans="1:28" ht="16.5" thickBot="1">
      <c r="A270" s="56"/>
      <c r="B270" s="6" t="s">
        <v>81</v>
      </c>
      <c r="C270" s="31">
        <f>C261+C252+C244+C237</f>
        <v>3778</v>
      </c>
      <c r="D270" s="31">
        <f t="shared" si="61"/>
        <v>7168</v>
      </c>
      <c r="E270" s="31">
        <f t="shared" si="61"/>
        <v>7206</v>
      </c>
      <c r="F270" s="31">
        <f t="shared" si="61"/>
        <v>5910</v>
      </c>
      <c r="G270" s="31">
        <f t="shared" si="61"/>
        <v>3708</v>
      </c>
      <c r="H270" s="31">
        <f t="shared" si="61"/>
        <v>1782</v>
      </c>
      <c r="I270" s="31">
        <f t="shared" si="61"/>
        <v>1021</v>
      </c>
      <c r="J270" s="31">
        <f t="shared" si="61"/>
        <v>503</v>
      </c>
      <c r="K270" s="31">
        <f t="shared" si="61"/>
        <v>288</v>
      </c>
      <c r="L270" s="31">
        <f t="shared" si="61"/>
        <v>329</v>
      </c>
      <c r="M270" s="31">
        <f t="shared" si="58"/>
        <v>31693</v>
      </c>
      <c r="N270" s="65">
        <f>M270/M271*100</f>
        <v>1.6552471171708973</v>
      </c>
      <c r="P270" s="57"/>
      <c r="Q270" s="7" t="s">
        <v>75</v>
      </c>
      <c r="R270" s="58">
        <v>48.579</v>
      </c>
      <c r="S270" s="58">
        <v>195.852</v>
      </c>
      <c r="T270" s="58">
        <v>347.072</v>
      </c>
      <c r="U270" s="58">
        <v>406.349</v>
      </c>
      <c r="V270" s="58">
        <v>370.392</v>
      </c>
      <c r="W270" s="58">
        <v>270.439</v>
      </c>
      <c r="X270" s="58">
        <v>156.612</v>
      </c>
      <c r="Y270" s="58">
        <v>99.876</v>
      </c>
      <c r="Z270" s="58">
        <v>19.528</v>
      </c>
      <c r="AA270" s="58">
        <v>1914.699</v>
      </c>
      <c r="AB270" s="64">
        <v>100</v>
      </c>
    </row>
    <row r="271" spans="1:27" ht="16.5" thickBot="1">
      <c r="A271" s="57"/>
      <c r="B271" s="7" t="s">
        <v>75</v>
      </c>
      <c r="C271" s="58">
        <f>SUM(C264:C270)</f>
        <v>48579</v>
      </c>
      <c r="D271" s="58">
        <f aca="true" t="shared" si="62" ref="D271:M271">SUM(D264:D270)</f>
        <v>195852</v>
      </c>
      <c r="E271" s="58">
        <f t="shared" si="62"/>
        <v>347072</v>
      </c>
      <c r="F271" s="58">
        <f t="shared" si="62"/>
        <v>406349</v>
      </c>
      <c r="G271" s="58">
        <f t="shared" si="62"/>
        <v>370392</v>
      </c>
      <c r="H271" s="58">
        <f t="shared" si="62"/>
        <v>270439</v>
      </c>
      <c r="I271" s="58">
        <f t="shared" si="62"/>
        <v>156612</v>
      </c>
      <c r="J271" s="58">
        <f t="shared" si="62"/>
        <v>71626</v>
      </c>
      <c r="K271" s="58">
        <f t="shared" si="62"/>
        <v>28250</v>
      </c>
      <c r="L271" s="58">
        <f t="shared" si="62"/>
        <v>19528</v>
      </c>
      <c r="M271" s="58">
        <f t="shared" si="62"/>
        <v>1914699</v>
      </c>
      <c r="N271" s="64">
        <f>M271/M271*100</f>
        <v>100</v>
      </c>
      <c r="P271" s="1" t="s">
        <v>92</v>
      </c>
      <c r="AA271" s="66"/>
    </row>
  </sheetData>
  <printOptions horizontalCentered="1"/>
  <pageMargins left="0.3937007874015748" right="0.3937007874015748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Fridman</dc:creator>
  <cp:keywords/>
  <dc:description/>
  <cp:lastModifiedBy>Jonas Fridman</cp:lastModifiedBy>
  <dcterms:created xsi:type="dcterms:W3CDTF">2001-08-08T11:39:30Z</dcterms:created>
  <dcterms:modified xsi:type="dcterms:W3CDTF">2001-08-08T11:42:11Z</dcterms:modified>
  <cp:category/>
  <cp:version/>
  <cp:contentType/>
  <cp:contentStatus/>
</cp:coreProperties>
</file>