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slu.se\Home$\karinbl\My Documents\docs\Projekt_pågående\Life IP - Rich Waters\Räknesnurra\"/>
    </mc:Choice>
  </mc:AlternateContent>
  <bookViews>
    <workbookView xWindow="0" yWindow="0" windowWidth="10710" windowHeight="5040" activeTab="1"/>
  </bookViews>
  <sheets>
    <sheet name="Bakgrund" sheetId="1" r:id="rId1"/>
    <sheet name="Räknesnurra" sheetId="3"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3" l="1"/>
  <c r="D34" i="3" s="1"/>
  <c r="H10" i="3"/>
  <c r="B21" i="3" s="1"/>
  <c r="D21" i="3" s="1"/>
  <c r="I10" i="3"/>
  <c r="B27" i="3" s="1"/>
  <c r="D27" i="3" s="1"/>
  <c r="J10" i="3"/>
  <c r="B33" i="3" s="1"/>
  <c r="D33" i="3" s="1"/>
  <c r="H9" i="3"/>
  <c r="B20" i="3" s="1"/>
  <c r="D20" i="3" s="1"/>
  <c r="I9" i="3"/>
  <c r="B26" i="3" s="1"/>
  <c r="D26" i="3" s="1"/>
  <c r="J9" i="3"/>
  <c r="B32" i="3" s="1"/>
  <c r="D32" i="3" s="1"/>
  <c r="J12" i="3"/>
  <c r="I12" i="3"/>
  <c r="B28" i="3" s="1"/>
  <c r="D28" i="3" s="1"/>
  <c r="H12" i="3"/>
  <c r="B22" i="3" s="1"/>
  <c r="D22" i="3" s="1"/>
  <c r="J8" i="3"/>
  <c r="B31" i="3" s="1"/>
  <c r="D31" i="3" s="1"/>
  <c r="I8" i="3"/>
  <c r="B25" i="3" s="1"/>
  <c r="D25" i="3" s="1"/>
  <c r="H8" i="3"/>
  <c r="B19" i="3" s="1"/>
  <c r="D19" i="3" s="1"/>
</calcChain>
</file>

<file path=xl/sharedStrings.xml><?xml version="1.0" encoding="utf-8"?>
<sst xmlns="http://schemas.openxmlformats.org/spreadsheetml/2006/main" count="74" uniqueCount="49">
  <si>
    <t>Räknesnurra för uppskattning av löst fosfor i marken</t>
  </si>
  <si>
    <t xml:space="preserve">Baserat på analysdata från 60 matjordsprover har ekvationer tagits fram för uppskattning av löst fosfor i marklösningen. Höga halter löst fosfor i marklösningen ökar risken för utlakningsförluster. Ekvationerna är gjorda utifrån vanliga markkarteringsanalyser som redan ingår eller enkelt skulle kunna inkorporeras i svensk standard för jordanalyser. </t>
  </si>
  <si>
    <t>PAL/PSI</t>
  </si>
  <si>
    <t>Teorin bakom ekvationerna är att jordar har förmåga att kemiskt binda fosfor till jordsedimentens partikelytor, det vill säga att jordarna har en viss viss sorptionskapacitet. Sorptionskapacitgeten ökar med jordarnas innehåll av järn- och aluminiumoxider respektive kalciumkarbonater. Ju mer fosfor som är bunden desto mer av bindningsplatserna är upptagna, och utrymmet för att binda mer fosfor är då alltså begränsat. Hur mycket av bindningsutrymmet som är upptaget kallas fosformättnadsgrad (på engelska degree of phosphorus saturation; DPS). I våra svenska jordar är det främst bindningen till järn- och aluminiumoxider som är av betydelse. I jordar med kalkinnehåll kan fastläggning av fosfat med kalcium också ske.</t>
  </si>
  <si>
    <t>Om fosformättnadsgraden är hög ökar lösligheten av fosfor och fosfatkoncentrationen i marklösningen blir hög. Detta är skapar en god tillgång på växtupptagbart fosfor, men ökar också risken för läckageförluster av fosfor från jordan.</t>
  </si>
  <si>
    <t>Bakgrund:</t>
  </si>
  <si>
    <t xml:space="preserve">I ett experiment med 60 olika matjordsprov undersöktes sambandet mellan jordarnas fosformättnadsgrad och hur lättlöslig fosforn var. Den lättlösliga fosforn mättes som kalciumklorid löslig fosfat, och den kan liknas vid den fosfatkoncentration man kan förvänta sig i marklösningen. Fosformättnadsgraden bestämdes från värden på ammoniumlaktat lösligt järn, aluminium och fosfor (FeAL, AlAL och PAL), Ohlsen lösligt fosfor (OhlsenP) och ett mätvärde på jordarnas förmåga att binda fosfor, ett så kallat fosforsorptionsindex (PSI). För att bedöma de olika jordarnas förmåga att binda fosfor användes dels PSI-värdet, dels summan av FeAL och AlAL. Fosformättnadsgraden beräknades som mängden PAL respektive OhlsenP i förhållande till bindningskapaciteten (se nedan). </t>
  </si>
  <si>
    <t>Förklaringar:</t>
  </si>
  <si>
    <t>Fosformättnadsgrad bestämd med OhlenP och PSI:     OhlsenP/(PSI)</t>
  </si>
  <si>
    <t>Fosformättnadsgrad bestämd med PAL och PSI:            PAL/(PSI)</t>
  </si>
  <si>
    <t>Samband mellan fosformättnadsgrad och kalciumkloridlösligt fosfat:</t>
  </si>
  <si>
    <t>Fosformättnadsgrad bestämd genom AL-analys:           DPS_AL = PAL/(FeAL+AlAL)</t>
  </si>
  <si>
    <t>PAL</t>
  </si>
  <si>
    <t>FeAL</t>
  </si>
  <si>
    <t>AlAL</t>
  </si>
  <si>
    <t>DPS_AL</t>
  </si>
  <si>
    <t>OhlsenP</t>
  </si>
  <si>
    <t>PSI</t>
  </si>
  <si>
    <t>mmol/kg jord</t>
  </si>
  <si>
    <t>x</t>
  </si>
  <si>
    <t>Exempel:</t>
  </si>
  <si>
    <t>Lägg in värde</t>
  </si>
  <si>
    <t xml:space="preserve"> =A7/(B7+C7)</t>
  </si>
  <si>
    <t xml:space="preserve"> =A7/E7</t>
  </si>
  <si>
    <t>OhlsenP/PSI</t>
  </si>
  <si>
    <t xml:space="preserve"> =D7/E7</t>
  </si>
  <si>
    <r>
      <t>logP-CaCl</t>
    </r>
    <r>
      <rPr>
        <vertAlign val="subscript"/>
        <sz val="11"/>
        <color theme="1"/>
        <rFont val="Calibri"/>
        <family val="2"/>
        <scheme val="minor"/>
      </rPr>
      <t>2</t>
    </r>
  </si>
  <si>
    <t xml:space="preserve"> = 1,4281*log(DPS_AL)+0,0774</t>
  </si>
  <si>
    <t>P-CaCl2 (mmol/liter marklösning)</t>
  </si>
  <si>
    <t xml:space="preserve"> = 1,2673*log(PAL/PSI)-0,7838</t>
  </si>
  <si>
    <t xml:space="preserve"> = 1,3935*log(OhlsonP/PSI)-0,0576</t>
  </si>
  <si>
    <r>
      <t>10^(logP-CaCl</t>
    </r>
    <r>
      <rPr>
        <vertAlign val="subscript"/>
        <sz val="11"/>
        <color theme="1"/>
        <rFont val="Calibri"/>
        <family val="2"/>
        <scheme val="minor"/>
      </rPr>
      <t>2</t>
    </r>
    <r>
      <rPr>
        <sz val="11"/>
        <color theme="1"/>
        <rFont val="Calibri"/>
        <family val="2"/>
        <scheme val="minor"/>
      </rPr>
      <t>)</t>
    </r>
  </si>
  <si>
    <t>1.</t>
  </si>
  <si>
    <t>2.</t>
  </si>
  <si>
    <t>3.</t>
  </si>
  <si>
    <t>Exempel 1</t>
  </si>
  <si>
    <t>Exempel 3</t>
  </si>
  <si>
    <t>Exempel 2</t>
  </si>
  <si>
    <t>PAL-klass</t>
  </si>
  <si>
    <t>IV</t>
  </si>
  <si>
    <t>V</t>
  </si>
  <si>
    <t>II</t>
  </si>
  <si>
    <t>Egna värden:</t>
  </si>
  <si>
    <t>Kemiska data:</t>
  </si>
  <si>
    <r>
      <t>Beräkning av löst P (P-CaCl</t>
    </r>
    <r>
      <rPr>
        <b/>
        <vertAlign val="subscript"/>
        <sz val="12"/>
        <color theme="1"/>
        <rFont val="Calibri"/>
        <family val="2"/>
        <scheme val="minor"/>
      </rPr>
      <t>2</t>
    </r>
    <r>
      <rPr>
        <b/>
        <sz val="12"/>
        <color theme="1"/>
        <rFont val="Calibri"/>
        <family val="2"/>
        <scheme val="minor"/>
      </rPr>
      <t>)</t>
    </r>
  </si>
  <si>
    <t>Ekvationer för beräkning av löst fosfat i marklösningen</t>
  </si>
  <si>
    <t>Fyll i egna mätvärden i rutor märkta med denna  färg</t>
  </si>
  <si>
    <t>Nya värden räknas ut i rutor med  gul färg</t>
  </si>
  <si>
    <t>Karin Blombäck, Institutionen för mark och miljö, SLU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</si>
</sst>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u/>
      <sz val="11"/>
      <color theme="1"/>
      <name val="Calibri"/>
      <family val="2"/>
      <scheme val="minor"/>
    </font>
    <font>
      <vertAlign val="subscript"/>
      <sz val="11"/>
      <color theme="1"/>
      <name val="Calibri"/>
      <family val="2"/>
      <scheme val="minor"/>
    </font>
    <font>
      <b/>
      <i/>
      <sz val="11"/>
      <color theme="1"/>
      <name val="Calibri"/>
      <family val="2"/>
      <scheme val="minor"/>
    </font>
    <font>
      <b/>
      <vertAlign val="subscript"/>
      <sz val="12"/>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s>
  <borders count="7">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0" fillId="0" borderId="0" xfId="0" applyAlignment="1">
      <alignment wrapText="1"/>
    </xf>
    <xf numFmtId="0" fontId="0" fillId="0" borderId="0" xfId="0" applyBorder="1"/>
    <xf numFmtId="0" fontId="0" fillId="0" borderId="0" xfId="0" applyBorder="1" applyAlignment="1">
      <alignment horizontal="left"/>
    </xf>
    <xf numFmtId="0" fontId="0" fillId="0" borderId="1" xfId="0" applyBorder="1"/>
    <xf numFmtId="0" fontId="0" fillId="0" borderId="2" xfId="0" applyBorder="1"/>
    <xf numFmtId="164" fontId="0" fillId="0" borderId="0" xfId="0" applyNumberFormat="1" applyAlignment="1">
      <alignment horizontal="center"/>
    </xf>
    <xf numFmtId="0" fontId="0" fillId="0" borderId="0" xfId="0" applyAlignment="1">
      <alignment horizontal="center"/>
    </xf>
    <xf numFmtId="2" fontId="0" fillId="0" borderId="0" xfId="0" applyNumberFormat="1"/>
    <xf numFmtId="2" fontId="0" fillId="0" borderId="1" xfId="0" applyNumberFormat="1" applyBorder="1"/>
    <xf numFmtId="0" fontId="2" fillId="0" borderId="0" xfId="0" applyFont="1"/>
    <xf numFmtId="0" fontId="3" fillId="0" borderId="0" xfId="0" applyFont="1"/>
    <xf numFmtId="0" fontId="0" fillId="0" borderId="0" xfId="0" applyAlignment="1">
      <alignment horizontal="left" vertical="top"/>
    </xf>
    <xf numFmtId="0" fontId="0" fillId="0" borderId="0" xfId="0" applyBorder="1" applyAlignment="1">
      <alignment horizontal="center"/>
    </xf>
    <xf numFmtId="0" fontId="0" fillId="0" borderId="0" xfId="0" applyFill="1" applyBorder="1" applyAlignment="1">
      <alignment horizontal="center"/>
    </xf>
    <xf numFmtId="0" fontId="0" fillId="0" borderId="2" xfId="0" applyBorder="1" applyAlignment="1">
      <alignment horizontal="center"/>
    </xf>
    <xf numFmtId="0" fontId="4" fillId="0" borderId="0" xfId="0" applyFont="1" applyAlignment="1">
      <alignment horizontal="center"/>
    </xf>
    <xf numFmtId="165" fontId="4" fillId="0" borderId="0" xfId="0" applyNumberFormat="1" applyFont="1" applyAlignment="1">
      <alignment horizontal="center"/>
    </xf>
    <xf numFmtId="0" fontId="4" fillId="0" borderId="0" xfId="0" applyFont="1"/>
    <xf numFmtId="2" fontId="4" fillId="0" borderId="0" xfId="0" applyNumberFormat="1" applyFont="1" applyAlignment="1">
      <alignment horizontal="center"/>
    </xf>
    <xf numFmtId="164" fontId="0" fillId="0" borderId="0" xfId="0" applyNumberFormat="1" applyFont="1" applyBorder="1" applyAlignment="1">
      <alignment horizontal="center"/>
    </xf>
    <xf numFmtId="164" fontId="0" fillId="0" borderId="1" xfId="0" applyNumberFormat="1" applyFont="1" applyBorder="1" applyAlignment="1">
      <alignment horizontal="center"/>
    </xf>
    <xf numFmtId="164" fontId="0" fillId="0" borderId="1" xfId="0" applyNumberFormat="1" applyBorder="1" applyAlignment="1">
      <alignment horizontal="center"/>
    </xf>
    <xf numFmtId="0" fontId="4" fillId="0" borderId="2" xfId="0" applyFont="1" applyBorder="1" applyAlignment="1">
      <alignment horizontal="center"/>
    </xf>
    <xf numFmtId="164" fontId="4" fillId="0" borderId="3" xfId="0" applyNumberFormat="1" applyFont="1" applyBorder="1" applyAlignment="1">
      <alignment horizontal="center"/>
    </xf>
    <xf numFmtId="164" fontId="4" fillId="0" borderId="2" xfId="0" applyNumberFormat="1" applyFont="1" applyBorder="1" applyAlignment="1">
      <alignment horizontal="center"/>
    </xf>
    <xf numFmtId="0" fontId="5" fillId="0" borderId="2" xfId="0" applyFont="1" applyBorder="1" applyAlignment="1">
      <alignment horizontal="center"/>
    </xf>
    <xf numFmtId="0" fontId="0" fillId="0" borderId="2" xfId="0" applyFont="1" applyBorder="1" applyAlignment="1">
      <alignment horizontal="center"/>
    </xf>
    <xf numFmtId="2" fontId="0" fillId="0" borderId="2" xfId="0" applyNumberFormat="1" applyBorder="1"/>
    <xf numFmtId="2" fontId="0" fillId="0" borderId="0" xfId="0" applyNumberFormat="1" applyBorder="1"/>
    <xf numFmtId="2" fontId="0" fillId="0" borderId="0" xfId="0" applyNumberFormat="1" applyFill="1" applyBorder="1"/>
    <xf numFmtId="2" fontId="0" fillId="0" borderId="0" xfId="0" applyNumberFormat="1" applyFill="1" applyBorder="1" applyAlignment="1">
      <alignment horizontal="center"/>
    </xf>
    <xf numFmtId="0" fontId="0" fillId="0" borderId="0" xfId="0" applyFill="1" applyBorder="1"/>
    <xf numFmtId="0" fontId="0" fillId="0" borderId="0" xfId="0" applyFont="1"/>
    <xf numFmtId="0" fontId="0" fillId="2" borderId="0" xfId="0" applyFill="1"/>
    <xf numFmtId="164" fontId="0" fillId="2" borderId="1" xfId="0" applyNumberFormat="1" applyFill="1" applyBorder="1" applyAlignment="1">
      <alignment horizontal="center"/>
    </xf>
    <xf numFmtId="164" fontId="0" fillId="2" borderId="0" xfId="0" applyNumberFormat="1" applyFont="1" applyFill="1" applyBorder="1" applyAlignment="1">
      <alignment horizontal="center"/>
    </xf>
    <xf numFmtId="164" fontId="0" fillId="2" borderId="0" xfId="0" applyNumberFormat="1" applyFill="1" applyAlignment="1">
      <alignment horizontal="center"/>
    </xf>
    <xf numFmtId="0" fontId="0" fillId="2" borderId="0" xfId="0" applyFont="1" applyFill="1"/>
    <xf numFmtId="2" fontId="0" fillId="2" borderId="0" xfId="0" applyNumberFormat="1" applyFill="1"/>
    <xf numFmtId="0" fontId="5" fillId="0" borderId="0" xfId="0" applyFont="1" applyAlignment="1">
      <alignment vertical="top"/>
    </xf>
    <xf numFmtId="0" fontId="2" fillId="0" borderId="0" xfId="0" applyFont="1" applyFill="1" applyBorder="1" applyAlignment="1">
      <alignment horizontal="left"/>
    </xf>
    <xf numFmtId="0" fontId="1" fillId="3" borderId="0" xfId="0" applyFont="1" applyFill="1"/>
    <xf numFmtId="0" fontId="7" fillId="3" borderId="0" xfId="0" applyFont="1" applyFill="1" applyAlignment="1">
      <alignment horizontal="center"/>
    </xf>
    <xf numFmtId="0" fontId="0" fillId="3" borderId="0" xfId="0" applyFill="1"/>
    <xf numFmtId="0" fontId="0" fillId="0" borderId="0" xfId="0" applyFill="1"/>
    <xf numFmtId="2" fontId="0" fillId="0" borderId="3" xfId="0" applyNumberFormat="1" applyBorder="1" applyAlignment="1">
      <alignment horizontal="left"/>
    </xf>
    <xf numFmtId="164" fontId="0" fillId="0" borderId="1" xfId="0" applyNumberFormat="1" applyBorder="1" applyAlignment="1">
      <alignment horizontal="left"/>
    </xf>
    <xf numFmtId="2" fontId="0" fillId="0" borderId="3" xfId="0" applyNumberFormat="1" applyFont="1" applyBorder="1" applyAlignment="1">
      <alignment horizontal="center"/>
    </xf>
    <xf numFmtId="2" fontId="0" fillId="0" borderId="1" xfId="0" applyNumberFormat="1" applyBorder="1" applyAlignment="1">
      <alignment horizontal="center"/>
    </xf>
    <xf numFmtId="2" fontId="0" fillId="2" borderId="1" xfId="0" applyNumberFormat="1" applyFill="1" applyBorder="1" applyAlignment="1">
      <alignment horizontal="center"/>
    </xf>
    <xf numFmtId="0" fontId="0" fillId="0" borderId="4" xfId="0" applyBorder="1"/>
    <xf numFmtId="0" fontId="5" fillId="0" borderId="3" xfId="0" applyFont="1" applyBorder="1" applyAlignment="1">
      <alignment horizontal="center"/>
    </xf>
    <xf numFmtId="0" fontId="0" fillId="0" borderId="1" xfId="0" applyFont="1" applyFill="1" applyBorder="1" applyAlignment="1">
      <alignment horizontal="center"/>
    </xf>
    <xf numFmtId="0" fontId="0" fillId="0" borderId="0" xfId="0" applyFont="1" applyFill="1" applyBorder="1" applyAlignment="1">
      <alignment horizontal="center"/>
    </xf>
    <xf numFmtId="0" fontId="0" fillId="0" borderId="5" xfId="0" applyBorder="1"/>
    <xf numFmtId="0" fontId="0" fillId="0" borderId="5" xfId="0" applyBorder="1" applyAlignment="1">
      <alignment horizontal="center"/>
    </xf>
    <xf numFmtId="0" fontId="0" fillId="0" borderId="6" xfId="0" applyBorder="1"/>
    <xf numFmtId="164" fontId="1" fillId="2" borderId="1"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63500</xdr:colOff>
      <xdr:row>4</xdr:row>
      <xdr:rowOff>98568</xdr:rowOff>
    </xdr:from>
    <xdr:to>
      <xdr:col>9</xdr:col>
      <xdr:colOff>6850</xdr:colOff>
      <xdr:row>6</xdr:row>
      <xdr:rowOff>1172785</xdr:rowOff>
    </xdr:to>
    <xdr:pic>
      <xdr:nvPicPr>
        <xdr:cNvPr id="7" name="Bildobjekt 6"/>
        <xdr:cNvPicPr>
          <a:picLocks noChangeAspect="1"/>
        </xdr:cNvPicPr>
      </xdr:nvPicPr>
      <xdr:blipFill>
        <a:blip xmlns:r="http://schemas.openxmlformats.org/officeDocument/2006/relationships" r:embed="rId1"/>
        <a:stretch>
          <a:fillRect/>
        </a:stretch>
      </xdr:blipFill>
      <xdr:spPr>
        <a:xfrm>
          <a:off x="7387167" y="701818"/>
          <a:ext cx="3594600" cy="1994967"/>
        </a:xfrm>
        <a:prstGeom prst="rect">
          <a:avLst/>
        </a:prstGeom>
        <a:ln>
          <a:solidFill>
            <a:sysClr val="windowText" lastClr="000000"/>
          </a:solidFill>
        </a:ln>
      </xdr:spPr>
    </xdr:pic>
    <xdr:clientData/>
  </xdr:twoCellAnchor>
  <xdr:twoCellAnchor editAs="oneCell">
    <xdr:from>
      <xdr:col>3</xdr:col>
      <xdr:colOff>58209</xdr:colOff>
      <xdr:row>6</xdr:row>
      <xdr:rowOff>1249424</xdr:rowOff>
    </xdr:from>
    <xdr:to>
      <xdr:col>9</xdr:col>
      <xdr:colOff>37041</xdr:colOff>
      <xdr:row>10</xdr:row>
      <xdr:rowOff>872248</xdr:rowOff>
    </xdr:to>
    <xdr:pic>
      <xdr:nvPicPr>
        <xdr:cNvPr id="20" name="Bildobjekt 19"/>
        <xdr:cNvPicPr>
          <a:picLocks noChangeAspect="1"/>
        </xdr:cNvPicPr>
      </xdr:nvPicPr>
      <xdr:blipFill>
        <a:blip xmlns:r="http://schemas.openxmlformats.org/officeDocument/2006/relationships" r:embed="rId2"/>
        <a:stretch>
          <a:fillRect/>
        </a:stretch>
      </xdr:blipFill>
      <xdr:spPr>
        <a:xfrm>
          <a:off x="7381876" y="2773424"/>
          <a:ext cx="3630082" cy="2014658"/>
        </a:xfrm>
        <a:prstGeom prst="rect">
          <a:avLst/>
        </a:prstGeom>
        <a:ln>
          <a:solidFill>
            <a:sysClr val="windowText" lastClr="000000"/>
          </a:solidFill>
        </a:ln>
      </xdr:spPr>
    </xdr:pic>
    <xdr:clientData/>
  </xdr:twoCellAnchor>
  <xdr:twoCellAnchor editAs="oneCell">
    <xdr:from>
      <xdr:col>3</xdr:col>
      <xdr:colOff>52918</xdr:colOff>
      <xdr:row>10</xdr:row>
      <xdr:rowOff>968686</xdr:rowOff>
    </xdr:from>
    <xdr:to>
      <xdr:col>9</xdr:col>
      <xdr:colOff>52918</xdr:colOff>
      <xdr:row>19</xdr:row>
      <xdr:rowOff>42342</xdr:rowOff>
    </xdr:to>
    <xdr:pic>
      <xdr:nvPicPr>
        <xdr:cNvPr id="21" name="Bildobjekt 20"/>
        <xdr:cNvPicPr>
          <a:picLocks noChangeAspect="1"/>
        </xdr:cNvPicPr>
      </xdr:nvPicPr>
      <xdr:blipFill>
        <a:blip xmlns:r="http://schemas.openxmlformats.org/officeDocument/2006/relationships" r:embed="rId3"/>
        <a:stretch>
          <a:fillRect/>
        </a:stretch>
      </xdr:blipFill>
      <xdr:spPr>
        <a:xfrm>
          <a:off x="7376585" y="4884519"/>
          <a:ext cx="3651250" cy="2026406"/>
        </a:xfrm>
        <a:prstGeom prst="rect">
          <a:avLst/>
        </a:prstGeom>
        <a:ln>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arinbl/My%20Documents/docs/Projekt_p&#229;g&#229;ende/P%20sorptionsisotermer%20Stiftelsen%20v&#228;xtn&#228;ringsforskning/Manuscript/Manuscript%20old%20versions%20and%20data/Matrix%20-%20with%20calculations%20for%20manuscript_K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LOG"/>
      <sheetName val="ID renummbering"/>
      <sheetName val="Vars"/>
      <sheetName val="R"/>
      <sheetName val="Sheet2"/>
      <sheetName val="Sheet16"/>
      <sheetName val="Sheet17"/>
      <sheetName val="Sheet19"/>
      <sheetName val="Sheet20"/>
      <sheetName val="Sheet1"/>
      <sheetName val="Matrix"/>
      <sheetName val="2025-ekvation"/>
      <sheetName val="EUROFINS"/>
      <sheetName val="AmOX"/>
      <sheetName val="Tot C(%)"/>
      <sheetName val="TS"/>
      <sheetName val="Texture"/>
      <sheetName val="PSI"/>
      <sheetName val="P (CaCl)"/>
      <sheetName val="P (W)"/>
      <sheetName val="ExportTo - Anki"/>
      <sheetName val="Ana"/>
      <sheetName val="AtomicWeights"/>
    </sheetNames>
    <sheetDataSet>
      <sheetData sheetId="0"/>
      <sheetData sheetId="1"/>
      <sheetData sheetId="2"/>
      <sheetData sheetId="3"/>
      <sheetData sheetId="4"/>
      <sheetData sheetId="5"/>
      <sheetData sheetId="6"/>
      <sheetData sheetId="7"/>
      <sheetData sheetId="8"/>
      <sheetData sheetId="9"/>
      <sheetData sheetId="10">
        <row r="1">
          <cell r="AB1" t="str">
            <v>PAL_mmol</v>
          </cell>
        </row>
      </sheetData>
      <sheetData sheetId="11">
        <row r="6">
          <cell r="L6">
            <v>-1.3802112417116059</v>
          </cell>
          <cell r="O6">
            <v>-0.42566745442948373</v>
          </cell>
          <cell r="P6">
            <v>-0.9137840934506094</v>
          </cell>
        </row>
        <row r="7">
          <cell r="L7">
            <v>-0.18708664335714442</v>
          </cell>
          <cell r="O7">
            <v>0.32861351729606975</v>
          </cell>
          <cell r="P7">
            <v>-0.30820858029110454</v>
          </cell>
        </row>
        <row r="8">
          <cell r="L8">
            <v>-0.34678748622465633</v>
          </cell>
          <cell r="O8">
            <v>0.28264441505922128</v>
          </cell>
          <cell r="P8">
            <v>-0.28555730900777371</v>
          </cell>
        </row>
        <row r="9">
          <cell r="L9">
            <v>-1.5477023290053697</v>
          </cell>
          <cell r="O9">
            <v>-0.61012761307599539</v>
          </cell>
          <cell r="P9">
            <v>-1.0080676217480331</v>
          </cell>
        </row>
        <row r="10">
          <cell r="L10">
            <v>-1.2218487496163564</v>
          </cell>
          <cell r="O10">
            <v>-0.32905871926422475</v>
          </cell>
          <cell r="P10">
            <v>-0.76975070835721227</v>
          </cell>
        </row>
        <row r="11">
          <cell r="L11">
            <v>-1.1870866433571443</v>
          </cell>
          <cell r="O11">
            <v>-0.26987201367359454</v>
          </cell>
          <cell r="P11">
            <v>-0.76056607558253075</v>
          </cell>
        </row>
        <row r="12">
          <cell r="L12">
            <v>-0.6642078980768068</v>
          </cell>
          <cell r="O12">
            <v>0.181103781926297</v>
          </cell>
          <cell r="P12">
            <v>-0.37377713170619614</v>
          </cell>
        </row>
        <row r="13">
          <cell r="L13">
            <v>-1.0621479067488444</v>
          </cell>
          <cell r="O13">
            <v>7.5521906664377303E-2</v>
          </cell>
          <cell r="P13">
            <v>-0.52653808466358509</v>
          </cell>
        </row>
        <row r="14">
          <cell r="L14">
            <v>-1.3631779024128257</v>
          </cell>
          <cell r="O14">
            <v>-0.48811663902112562</v>
          </cell>
          <cell r="P14">
            <v>-1.0109953843014632</v>
          </cell>
        </row>
        <row r="15">
          <cell r="L15">
            <v>-1.3979400086720375</v>
          </cell>
          <cell r="O15">
            <v>-0.31770006059452605</v>
          </cell>
          <cell r="P15">
            <v>-0.84691898390588249</v>
          </cell>
        </row>
        <row r="16">
          <cell r="L16">
            <v>-1.1249387366082999</v>
          </cell>
          <cell r="O16">
            <v>-0.15533603746506183</v>
          </cell>
          <cell r="P16">
            <v>-0.55327604613709946</v>
          </cell>
        </row>
        <row r="17">
          <cell r="L17">
            <v>-1.0969100130080565</v>
          </cell>
          <cell r="O17">
            <v>-0.11738559871785405</v>
          </cell>
          <cell r="P17">
            <v>-0.83942090712256634</v>
          </cell>
        </row>
        <row r="18">
          <cell r="L18">
            <v>-0.45593195564972433</v>
          </cell>
          <cell r="O18">
            <v>0.26500566664650621</v>
          </cell>
          <cell r="P18">
            <v>-0.224014811372864</v>
          </cell>
        </row>
        <row r="19">
          <cell r="L19">
            <v>-1.5740312677277188</v>
          </cell>
          <cell r="O19">
            <v>-0.61978875828839397</v>
          </cell>
          <cell r="P19">
            <v>-1.0757207139381184</v>
          </cell>
        </row>
        <row r="20">
          <cell r="L20">
            <v>-0.77815125038364363</v>
          </cell>
          <cell r="O20">
            <v>8.3838604160297814E-2</v>
          </cell>
          <cell r="P20">
            <v>-0.33892498823677197</v>
          </cell>
        </row>
        <row r="21">
          <cell r="L21">
            <v>0.3010299956639812</v>
          </cell>
          <cell r="O21">
            <v>0.97003677662255683</v>
          </cell>
          <cell r="P21">
            <v>0.14612803567823807</v>
          </cell>
        </row>
        <row r="22">
          <cell r="L22">
            <v>-0.82390874094431876</v>
          </cell>
          <cell r="O22">
            <v>-0.18302427145013581</v>
          </cell>
          <cell r="P22">
            <v>-0.4992942336708539</v>
          </cell>
        </row>
        <row r="23">
          <cell r="L23">
            <v>-1.3309932190414244</v>
          </cell>
          <cell r="O23">
            <v>-0.48593971976685102</v>
          </cell>
          <cell r="P23">
            <v>-0.88387972843888862</v>
          </cell>
        </row>
        <row r="24">
          <cell r="L24">
            <v>-1.7367585652254185</v>
          </cell>
          <cell r="O24">
            <v>-0.82357453971050987</v>
          </cell>
          <cell r="P24">
            <v>-1.4060389749750914</v>
          </cell>
        </row>
        <row r="25">
          <cell r="L25">
            <v>-0.69897000433601875</v>
          </cell>
          <cell r="O25">
            <v>-0.14736710779378642</v>
          </cell>
          <cell r="P25">
            <v>-0.50391443130759894</v>
          </cell>
        </row>
        <row r="26">
          <cell r="L26">
            <v>-0.36317790241282566</v>
          </cell>
          <cell r="O26">
            <v>0.13048890137106298</v>
          </cell>
          <cell r="P26">
            <v>-0.26231146764856361</v>
          </cell>
        </row>
        <row r="27">
          <cell r="L27">
            <v>-1.6020599913279623</v>
          </cell>
          <cell r="O27">
            <v>-0.65090855886577936</v>
          </cell>
          <cell r="P27">
            <v>-1.0980665902079987</v>
          </cell>
        </row>
        <row r="28">
          <cell r="L28">
            <v>-1.1249387366082999</v>
          </cell>
          <cell r="O28">
            <v>-0.14902656355805452</v>
          </cell>
          <cell r="P28">
            <v>-0.50804850619972253</v>
          </cell>
        </row>
        <row r="29">
          <cell r="L29">
            <v>-0.7367585652254186</v>
          </cell>
          <cell r="O29">
            <v>0.13257784322829236</v>
          </cell>
          <cell r="P29">
            <v>-0.33791283259235694</v>
          </cell>
        </row>
        <row r="30">
          <cell r="L30">
            <v>-1.7367585652254185</v>
          </cell>
          <cell r="O30">
            <v>-0.67637155215226341</v>
          </cell>
          <cell r="P30">
            <v>-1.2971809794930647</v>
          </cell>
        </row>
        <row r="31">
          <cell r="L31">
            <v>-0.7367585652254186</v>
          </cell>
          <cell r="O31">
            <v>3.0463851077724823E-2</v>
          </cell>
          <cell r="P31">
            <v>-0.52137859013792931</v>
          </cell>
        </row>
        <row r="32">
          <cell r="L32">
            <v>-9.6910013008056392E-2</v>
          </cell>
          <cell r="O32">
            <v>0.34757927219037904</v>
          </cell>
          <cell r="P32">
            <v>-0.18247805771708192</v>
          </cell>
        </row>
        <row r="33">
          <cell r="L33">
            <v>-1.6989700043360187</v>
          </cell>
          <cell r="O33">
            <v>-0.67942789661211889</v>
          </cell>
          <cell r="P33">
            <v>-1.0883632895856197</v>
          </cell>
        </row>
        <row r="34">
          <cell r="L34">
            <v>-1.0147232568207063</v>
          </cell>
          <cell r="O34">
            <v>-0.15296746020854343</v>
          </cell>
          <cell r="P34">
            <v>-0.54293853920930568</v>
          </cell>
        </row>
        <row r="35">
          <cell r="L35">
            <v>-1.8916605252111618</v>
          </cell>
          <cell r="O35">
            <v>-0.81991449399600802</v>
          </cell>
          <cell r="P35">
            <v>-1.3094450066974903</v>
          </cell>
        </row>
        <row r="36">
          <cell r="L36">
            <v>-1.1549019599857433</v>
          </cell>
          <cell r="O36">
            <v>-0.2185792650515091</v>
          </cell>
          <cell r="P36">
            <v>-0.59879050676311507</v>
          </cell>
        </row>
        <row r="37">
          <cell r="L37">
            <v>-0.83863199776502517</v>
          </cell>
          <cell r="O37">
            <v>0.1340183944602184</v>
          </cell>
          <cell r="P37">
            <v>-0.45331834004703764</v>
          </cell>
        </row>
        <row r="38">
          <cell r="L38">
            <v>-1.1870866433571443</v>
          </cell>
          <cell r="O38">
            <v>-0.2179710945531545</v>
          </cell>
          <cell r="P38">
            <v>-0.74084983983349206</v>
          </cell>
        </row>
        <row r="39">
          <cell r="L39">
            <v>-1.7913795161173987</v>
          </cell>
          <cell r="O39">
            <v>-0.73100147038993624</v>
          </cell>
          <cell r="P39">
            <v>-1.4633952302129047</v>
          </cell>
        </row>
        <row r="40">
          <cell r="L40">
            <v>-0.3010299956639812</v>
          </cell>
          <cell r="O40">
            <v>-3.0910769771418803E-3</v>
          </cell>
          <cell r="P40">
            <v>-0.48021233169680444</v>
          </cell>
        </row>
        <row r="41">
          <cell r="L41">
            <v>-1.8386319977650252</v>
          </cell>
          <cell r="O41">
            <v>-0.81445249994987712</v>
          </cell>
          <cell r="P41">
            <v>-1.3969169352144588</v>
          </cell>
        </row>
        <row r="42">
          <cell r="L42">
            <v>-0.6642078980768068</v>
          </cell>
          <cell r="O42">
            <v>-4.5078374735188054E-2</v>
          </cell>
          <cell r="P42">
            <v>-0.47104710700746927</v>
          </cell>
        </row>
        <row r="43">
          <cell r="L43">
            <v>-1.286789556549371</v>
          </cell>
          <cell r="O43">
            <v>-0.3010299956639812</v>
          </cell>
          <cell r="P43">
            <v>-0.69357497244931265</v>
          </cell>
        </row>
        <row r="44">
          <cell r="L44">
            <v>-1.6320232147054057</v>
          </cell>
          <cell r="O44">
            <v>-0.56950395737223958</v>
          </cell>
          <cell r="P44">
            <v>-0.96744396604427718</v>
          </cell>
        </row>
        <row r="45">
          <cell r="L45">
            <v>-1.5228787452803376</v>
          </cell>
          <cell r="O45">
            <v>-0.45259811686057572</v>
          </cell>
          <cell r="P45">
            <v>-0.87013368159599402</v>
          </cell>
        </row>
        <row r="46">
          <cell r="L46">
            <v>-0.6642078980768068</v>
          </cell>
          <cell r="O46">
            <v>9.8693565748473641E-2</v>
          </cell>
          <cell r="P46">
            <v>-0.45618734788401949</v>
          </cell>
        </row>
        <row r="47">
          <cell r="L47">
            <v>-1.1249387366082999</v>
          </cell>
          <cell r="O47">
            <v>9.6617277202048731E-4</v>
          </cell>
          <cell r="P47">
            <v>-0.47615508194764194</v>
          </cell>
        </row>
        <row r="48">
          <cell r="L48">
            <v>-1.1870866433571443</v>
          </cell>
          <cell r="O48">
            <v>-0.62042000037903611</v>
          </cell>
          <cell r="P48">
            <v>-1.0707480785107619</v>
          </cell>
        </row>
        <row r="49">
          <cell r="L49">
            <v>-0.89166052521116168</v>
          </cell>
          <cell r="O49">
            <v>-0.24568888793501081</v>
          </cell>
          <cell r="P49">
            <v>-0.7386044098379051</v>
          </cell>
        </row>
        <row r="50">
          <cell r="L50">
            <v>-0.99282141537287649</v>
          </cell>
          <cell r="O50">
            <v>-0.18237898289472837</v>
          </cell>
          <cell r="P50">
            <v>-0.85502004850839797</v>
          </cell>
        </row>
        <row r="51">
          <cell r="L51">
            <v>0.68424674751531245</v>
          </cell>
          <cell r="O51">
            <v>0.9507819773298184</v>
          </cell>
          <cell r="P51">
            <v>0.23708871617309327</v>
          </cell>
        </row>
        <row r="52">
          <cell r="L52">
            <v>-1.6642078980768069</v>
          </cell>
          <cell r="O52">
            <v>-0.25434353259529419</v>
          </cell>
          <cell r="P52">
            <v>-1.0460675901682117</v>
          </cell>
        </row>
        <row r="53">
          <cell r="L53">
            <v>-0.77815125038364363</v>
          </cell>
          <cell r="O53">
            <v>-0.56110138364905604</v>
          </cell>
          <cell r="P53">
            <v>-0.65261636477040619</v>
          </cell>
        </row>
        <row r="54">
          <cell r="L54">
            <v>-0.52287874528033762</v>
          </cell>
          <cell r="O54">
            <v>0.14701981110842299</v>
          </cell>
          <cell r="P54">
            <v>-0.48980228647875135</v>
          </cell>
        </row>
        <row r="55">
          <cell r="L55">
            <v>-1.1549019599857433</v>
          </cell>
          <cell r="O55">
            <v>-0.3599257816399124</v>
          </cell>
          <cell r="P55">
            <v>-0.84963616366759542</v>
          </cell>
        </row>
        <row r="56">
          <cell r="L56">
            <v>-1.4559319556497243</v>
          </cell>
          <cell r="O56">
            <v>-0.40903756789031215</v>
          </cell>
          <cell r="P56">
            <v>-0.87605849570564875</v>
          </cell>
        </row>
        <row r="57">
          <cell r="L57">
            <v>-1.2218487496163564</v>
          </cell>
          <cell r="O57">
            <v>-0.38550113027812705</v>
          </cell>
          <cell r="P57">
            <v>-0.74671833192542481</v>
          </cell>
        </row>
        <row r="58">
          <cell r="L58">
            <v>-0.6020599913279624</v>
          </cell>
          <cell r="O58">
            <v>0.11197375944393233</v>
          </cell>
          <cell r="P58">
            <v>-0.37311642494700548</v>
          </cell>
        </row>
        <row r="59">
          <cell r="L59">
            <v>-0.7367585652254186</v>
          </cell>
          <cell r="O59">
            <v>4.308490069934829E-2</v>
          </cell>
          <cell r="P59">
            <v>-0.52644586580169417</v>
          </cell>
        </row>
        <row r="60">
          <cell r="L60">
            <v>-0.57403126772771884</v>
          </cell>
          <cell r="O60">
            <v>0.21505517785301567</v>
          </cell>
          <cell r="P60">
            <v>-0.39890403677465441</v>
          </cell>
        </row>
        <row r="61">
          <cell r="L61">
            <v>-1.0969100130080565</v>
          </cell>
          <cell r="O61">
            <v>-0.26995746266194753</v>
          </cell>
          <cell r="P61">
            <v>-0.75966784468963056</v>
          </cell>
        </row>
        <row r="62">
          <cell r="L62">
            <v>-1.1870866433571443</v>
          </cell>
          <cell r="O62">
            <v>-0.21503996206408221</v>
          </cell>
          <cell r="P62">
            <v>-0.86107389121230249</v>
          </cell>
        </row>
        <row r="63">
          <cell r="L63">
            <v>-0.89166052521116168</v>
          </cell>
          <cell r="O63">
            <v>4.1142202896987598E-2</v>
          </cell>
          <cell r="P63">
            <v>-0.82360279201873632</v>
          </cell>
        </row>
        <row r="64">
          <cell r="L64">
            <v>-1.5740312677277188</v>
          </cell>
          <cell r="O64">
            <v>-0.80220341072294798</v>
          </cell>
          <cell r="P64">
            <v>-1.0684713001277173</v>
          </cell>
        </row>
        <row r="65">
          <cell r="L65">
            <v>-0.34678748622465633</v>
          </cell>
          <cell r="O65">
            <v>0.2064738880494022</v>
          </cell>
          <cell r="P65">
            <v>-0.34053853694765479</v>
          </cell>
        </row>
        <row r="66">
          <cell r="L66">
            <v>-1.7781512503836436</v>
          </cell>
          <cell r="O66">
            <v>-0.77815125038364363</v>
          </cell>
          <cell r="P66">
            <v>-1.1416736942519881</v>
          </cell>
        </row>
        <row r="67">
          <cell r="L67">
            <v>-1.3802112417116059</v>
          </cell>
          <cell r="O67">
            <v>-0.42777453313554348</v>
          </cell>
          <cell r="P67">
            <v>-0.81381531850787348</v>
          </cell>
        </row>
      </sheetData>
      <sheetData sheetId="12"/>
      <sheetData sheetId="13"/>
      <sheetData sheetId="14"/>
      <sheetData sheetId="15"/>
      <sheetData sheetId="16"/>
      <sheetData sheetId="17">
        <row r="2">
          <cell r="O2" t="str">
            <v>PSI_mmol</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120" zoomScaleNormal="120" workbookViewId="0">
      <selection activeCell="B3" sqref="B3"/>
    </sheetView>
  </sheetViews>
  <sheetFormatPr defaultRowHeight="14.5" x14ac:dyDescent="0.35"/>
  <cols>
    <col min="1" max="1" width="87.453125" customWidth="1"/>
  </cols>
  <sheetData>
    <row r="1" spans="1:4" ht="18.5" x14ac:dyDescent="0.45">
      <c r="A1" s="12" t="s">
        <v>0</v>
      </c>
    </row>
    <row r="2" spans="1:4" x14ac:dyDescent="0.35">
      <c r="A2" s="34" t="s">
        <v>48</v>
      </c>
    </row>
    <row r="3" spans="1:4" x14ac:dyDescent="0.35">
      <c r="A3" s="34"/>
    </row>
    <row r="4" spans="1:4" x14ac:dyDescent="0.35">
      <c r="A4" s="1" t="s">
        <v>5</v>
      </c>
      <c r="D4" s="1" t="s">
        <v>10</v>
      </c>
    </row>
    <row r="5" spans="1:4" ht="58" x14ac:dyDescent="0.35">
      <c r="A5" s="2" t="s">
        <v>1</v>
      </c>
    </row>
    <row r="7" spans="1:4" ht="116" x14ac:dyDescent="0.35">
      <c r="A7" s="2" t="s">
        <v>3</v>
      </c>
    </row>
    <row r="9" spans="1:4" ht="43.5" x14ac:dyDescent="0.35">
      <c r="A9" s="2" t="s">
        <v>4</v>
      </c>
    </row>
    <row r="11" spans="1:4" ht="116" x14ac:dyDescent="0.35">
      <c r="A11" s="2" t="s">
        <v>6</v>
      </c>
    </row>
    <row r="13" spans="1:4" x14ac:dyDescent="0.35">
      <c r="A13" s="41" t="s">
        <v>7</v>
      </c>
    </row>
    <row r="14" spans="1:4" x14ac:dyDescent="0.35">
      <c r="A14" s="13" t="s">
        <v>11</v>
      </c>
    </row>
    <row r="15" spans="1:4" x14ac:dyDescent="0.35">
      <c r="A15" s="13" t="s">
        <v>9</v>
      </c>
    </row>
    <row r="16" spans="1:4" x14ac:dyDescent="0.35">
      <c r="A16" s="13" t="s">
        <v>8</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abSelected="1" zoomScale="110" zoomScaleNormal="110" workbookViewId="0">
      <selection activeCell="I16" sqref="I16"/>
    </sheetView>
  </sheetViews>
  <sheetFormatPr defaultRowHeight="14.5" x14ac:dyDescent="0.35"/>
  <cols>
    <col min="1" max="1" width="12.08984375" customWidth="1"/>
    <col min="2" max="2" width="12.08984375" bestFit="1" customWidth="1"/>
    <col min="3" max="3" width="15.36328125" customWidth="1"/>
    <col min="4" max="5" width="12.08984375" bestFit="1" customWidth="1"/>
    <col min="6" max="6" width="13.54296875" customWidth="1"/>
    <col min="7" max="7" width="13.08984375" customWidth="1"/>
    <col min="8" max="8" width="11" customWidth="1"/>
    <col min="9" max="9" width="11.453125" customWidth="1"/>
    <col min="10" max="10" width="10.90625" bestFit="1" customWidth="1"/>
  </cols>
  <sheetData>
    <row r="1" spans="1:11" ht="18.5" x14ac:dyDescent="0.45">
      <c r="A1" s="12" t="s">
        <v>45</v>
      </c>
    </row>
    <row r="2" spans="1:11" x14ac:dyDescent="0.35">
      <c r="A2" s="34" t="s">
        <v>46</v>
      </c>
      <c r="D2" s="45"/>
    </row>
    <row r="3" spans="1:11" x14ac:dyDescent="0.35">
      <c r="A3" s="34" t="s">
        <v>47</v>
      </c>
      <c r="C3" s="35"/>
      <c r="D3" s="46"/>
    </row>
    <row r="5" spans="1:11" ht="15.5" x14ac:dyDescent="0.35">
      <c r="A5" s="11" t="s">
        <v>43</v>
      </c>
    </row>
    <row r="6" spans="1:11" x14ac:dyDescent="0.35">
      <c r="B6" s="56"/>
      <c r="C6" s="14" t="s">
        <v>12</v>
      </c>
      <c r="D6" s="14" t="s">
        <v>13</v>
      </c>
      <c r="E6" s="14" t="s">
        <v>14</v>
      </c>
      <c r="F6" s="15" t="s">
        <v>16</v>
      </c>
      <c r="G6" s="14" t="s">
        <v>17</v>
      </c>
      <c r="H6" s="54" t="s">
        <v>15</v>
      </c>
      <c r="I6" s="55" t="s">
        <v>2</v>
      </c>
      <c r="J6" s="55" t="s">
        <v>24</v>
      </c>
    </row>
    <row r="7" spans="1:11" x14ac:dyDescent="0.35">
      <c r="A7" s="6" t="s">
        <v>20</v>
      </c>
      <c r="B7" s="58" t="s">
        <v>38</v>
      </c>
      <c r="C7" s="28" t="s">
        <v>18</v>
      </c>
      <c r="D7" s="28" t="s">
        <v>18</v>
      </c>
      <c r="E7" s="28" t="s">
        <v>18</v>
      </c>
      <c r="F7" s="28" t="s">
        <v>18</v>
      </c>
      <c r="G7" s="28" t="s">
        <v>18</v>
      </c>
      <c r="H7" s="53"/>
      <c r="I7" s="27"/>
      <c r="J7" s="27"/>
      <c r="K7" s="3"/>
    </row>
    <row r="8" spans="1:11" x14ac:dyDescent="0.35">
      <c r="A8" s="8" t="s">
        <v>32</v>
      </c>
      <c r="B8" s="57" t="s">
        <v>39</v>
      </c>
      <c r="C8" s="17">
        <v>1.6</v>
      </c>
      <c r="D8" s="18">
        <v>5.9</v>
      </c>
      <c r="E8" s="18">
        <v>7</v>
      </c>
      <c r="F8" s="17">
        <v>0.52</v>
      </c>
      <c r="G8" s="20">
        <v>4.26</v>
      </c>
      <c r="H8" s="22">
        <f>C8/(D8+E8)</f>
        <v>0.12403100775193798</v>
      </c>
      <c r="I8" s="21">
        <f>C8/G8</f>
        <v>0.37558685446009393</v>
      </c>
      <c r="J8" s="7">
        <f>F8/G8</f>
        <v>0.12206572769953053</v>
      </c>
    </row>
    <row r="9" spans="1:11" x14ac:dyDescent="0.35">
      <c r="A9" s="8" t="s">
        <v>33</v>
      </c>
      <c r="B9" s="57" t="s">
        <v>40</v>
      </c>
      <c r="C9" s="17">
        <v>14</v>
      </c>
      <c r="D9" s="18">
        <v>4.3</v>
      </c>
      <c r="E9" s="18">
        <v>4.0999999999999996</v>
      </c>
      <c r="F9" s="17">
        <v>2.1</v>
      </c>
      <c r="G9" s="20">
        <v>1.5</v>
      </c>
      <c r="H9" s="22">
        <f>C9/(D9+E9)</f>
        <v>1.666666666666667</v>
      </c>
      <c r="I9" s="21">
        <f>C9/G9</f>
        <v>9.3333333333333339</v>
      </c>
      <c r="J9" s="7">
        <f>F9/G9</f>
        <v>1.4000000000000001</v>
      </c>
    </row>
    <row r="10" spans="1:11" x14ac:dyDescent="0.35">
      <c r="A10" s="8" t="s">
        <v>34</v>
      </c>
      <c r="B10" s="57" t="s">
        <v>41</v>
      </c>
      <c r="C10" s="17">
        <v>0.65</v>
      </c>
      <c r="D10" s="18">
        <v>5.6</v>
      </c>
      <c r="E10" s="18">
        <v>5.2</v>
      </c>
      <c r="F10" s="17">
        <v>0.17</v>
      </c>
      <c r="G10" s="20">
        <v>4.24</v>
      </c>
      <c r="H10" s="22">
        <f>C10/(D10+E10)</f>
        <v>6.0185185185185182E-2</v>
      </c>
      <c r="I10" s="21">
        <f>C10/G10</f>
        <v>0.15330188679245282</v>
      </c>
      <c r="J10" s="7">
        <f>F10/G10</f>
        <v>4.0094339622641507E-2</v>
      </c>
    </row>
    <row r="11" spans="1:11" x14ac:dyDescent="0.35">
      <c r="A11" s="16" t="s">
        <v>19</v>
      </c>
      <c r="B11" s="58"/>
      <c r="C11" s="24" t="s">
        <v>19</v>
      </c>
      <c r="D11" s="24" t="s">
        <v>19</v>
      </c>
      <c r="E11" s="24" t="s">
        <v>19</v>
      </c>
      <c r="F11" s="24" t="s">
        <v>19</v>
      </c>
      <c r="G11" s="24" t="s">
        <v>19</v>
      </c>
      <c r="H11" s="25" t="s">
        <v>22</v>
      </c>
      <c r="I11" s="26" t="s">
        <v>23</v>
      </c>
      <c r="J11" s="26" t="s">
        <v>25</v>
      </c>
      <c r="K11" s="3"/>
    </row>
    <row r="12" spans="1:11" x14ac:dyDescent="0.35">
      <c r="A12" s="43" t="s">
        <v>42</v>
      </c>
      <c r="B12" s="43"/>
      <c r="C12" s="44" t="s">
        <v>21</v>
      </c>
      <c r="D12" s="44" t="s">
        <v>21</v>
      </c>
      <c r="E12" s="44" t="s">
        <v>21</v>
      </c>
      <c r="F12" s="44" t="s">
        <v>21</v>
      </c>
      <c r="G12" s="44" t="s">
        <v>21</v>
      </c>
      <c r="H12" s="36" t="e">
        <f>C12/(D12+E12)</f>
        <v>#VALUE!</v>
      </c>
      <c r="I12" s="37" t="e">
        <f>C12/G12</f>
        <v>#VALUE!</v>
      </c>
      <c r="J12" s="38" t="e">
        <f>F12/G12</f>
        <v>#VALUE!</v>
      </c>
    </row>
    <row r="13" spans="1:11" x14ac:dyDescent="0.35">
      <c r="B13" s="9"/>
      <c r="C13" s="9"/>
      <c r="D13" s="9"/>
      <c r="E13" s="9"/>
      <c r="G13" s="7"/>
    </row>
    <row r="14" spans="1:11" x14ac:dyDescent="0.35">
      <c r="B14" s="9"/>
      <c r="C14" s="9"/>
      <c r="D14" s="9"/>
      <c r="E14" s="9"/>
      <c r="G14" s="7"/>
    </row>
    <row r="15" spans="1:11" ht="17.5" x14ac:dyDescent="0.45">
      <c r="A15" s="42" t="s">
        <v>44</v>
      </c>
      <c r="B15" s="9"/>
      <c r="C15" s="9"/>
      <c r="D15" s="9"/>
      <c r="E15" s="9"/>
      <c r="G15" s="7"/>
    </row>
    <row r="16" spans="1:11" x14ac:dyDescent="0.35">
      <c r="A16" s="4"/>
      <c r="B16" s="9"/>
      <c r="C16" s="9"/>
      <c r="D16" s="9"/>
      <c r="E16" s="9"/>
    </row>
    <row r="17" spans="1:17" ht="16.5" x14ac:dyDescent="0.45">
      <c r="A17" s="52"/>
      <c r="B17" s="49" t="s">
        <v>26</v>
      </c>
      <c r="C17" s="29"/>
      <c r="D17" s="47" t="s">
        <v>28</v>
      </c>
      <c r="E17" s="29"/>
    </row>
    <row r="18" spans="1:17" ht="16.5" x14ac:dyDescent="0.45">
      <c r="A18" s="1" t="s">
        <v>15</v>
      </c>
      <c r="B18" s="5" t="s">
        <v>27</v>
      </c>
      <c r="C18" s="9"/>
      <c r="D18" s="10" t="s">
        <v>31</v>
      </c>
      <c r="E18" s="9"/>
      <c r="F18" s="9"/>
      <c r="G18" s="9"/>
      <c r="H18" s="9"/>
      <c r="I18" s="31"/>
      <c r="J18" s="31"/>
      <c r="K18" s="32"/>
      <c r="L18" s="9"/>
      <c r="M18" s="9"/>
      <c r="N18" s="9"/>
      <c r="O18" s="9"/>
      <c r="P18" s="9"/>
    </row>
    <row r="19" spans="1:17" x14ac:dyDescent="0.35">
      <c r="A19" s="19" t="s">
        <v>35</v>
      </c>
      <c r="B19" s="23">
        <f>1.4282*LOG(H8)+0.00774</f>
        <v>-1.2868800650201955</v>
      </c>
      <c r="C19" s="9"/>
      <c r="D19" s="48">
        <f>10^B19</f>
        <v>5.1655900276703699E-2</v>
      </c>
      <c r="E19" s="9"/>
      <c r="F19" s="30"/>
      <c r="G19" s="30"/>
      <c r="H19" s="30"/>
      <c r="I19" s="31"/>
      <c r="J19" s="31"/>
      <c r="K19" s="32"/>
      <c r="L19" s="30"/>
      <c r="M19" s="30"/>
      <c r="N19" s="30"/>
      <c r="O19" s="30"/>
      <c r="P19" s="30"/>
      <c r="Q19" s="3"/>
    </row>
    <row r="20" spans="1:17" x14ac:dyDescent="0.35">
      <c r="A20" s="19" t="s">
        <v>37</v>
      </c>
      <c r="B20" s="23">
        <f>1.4282*LOG(H9)+0.00774</f>
        <v>0.3245843842020803</v>
      </c>
      <c r="C20" s="9"/>
      <c r="D20" s="48">
        <f t="shared" ref="D20:D22" si="0">10^B20</f>
        <v>2.1114674178859794</v>
      </c>
      <c r="E20" s="9"/>
      <c r="F20" s="14"/>
      <c r="G20" s="3"/>
      <c r="H20" s="3"/>
      <c r="I20" s="33"/>
      <c r="J20" s="33"/>
      <c r="K20" s="33"/>
      <c r="L20" s="3"/>
      <c r="M20" s="3"/>
      <c r="N20" s="3"/>
      <c r="O20" s="3"/>
      <c r="P20" s="3"/>
      <c r="Q20" s="3"/>
    </row>
    <row r="21" spans="1:17" x14ac:dyDescent="0.35">
      <c r="A21" s="19" t="s">
        <v>36</v>
      </c>
      <c r="B21" s="23">
        <f>1.4282*LOG(H10)+0.00774</f>
        <v>-1.7353929516291351</v>
      </c>
      <c r="C21" s="9"/>
      <c r="D21" s="48">
        <f t="shared" si="0"/>
        <v>1.8391072158280355E-2</v>
      </c>
      <c r="E21" s="9"/>
      <c r="F21" s="14"/>
      <c r="G21" s="3"/>
      <c r="H21" s="3"/>
      <c r="I21" s="33"/>
      <c r="J21" s="33"/>
      <c r="K21" s="33"/>
      <c r="L21" s="3"/>
      <c r="M21" s="3"/>
      <c r="N21" s="3"/>
      <c r="O21" s="3"/>
      <c r="P21" s="3"/>
      <c r="Q21" s="3"/>
    </row>
    <row r="22" spans="1:17" x14ac:dyDescent="0.35">
      <c r="A22" s="39" t="s">
        <v>42</v>
      </c>
      <c r="B22" s="36" t="e">
        <f>1.4282*LOG(H12)+0.00774</f>
        <v>#VALUE!</v>
      </c>
      <c r="C22" s="40"/>
      <c r="D22" s="59" t="e">
        <f t="shared" si="0"/>
        <v>#VALUE!</v>
      </c>
      <c r="E22" s="9"/>
      <c r="F22" s="14"/>
      <c r="G22" s="3"/>
      <c r="H22" s="3"/>
      <c r="I22" s="33"/>
      <c r="J22" s="33"/>
      <c r="K22" s="33"/>
      <c r="L22" s="3"/>
      <c r="M22" s="3"/>
      <c r="N22" s="3"/>
      <c r="O22" s="3"/>
      <c r="P22" s="3"/>
      <c r="Q22" s="3"/>
    </row>
    <row r="23" spans="1:17" x14ac:dyDescent="0.35">
      <c r="B23" s="5"/>
      <c r="D23" s="5"/>
      <c r="E23" s="9"/>
      <c r="F23" s="14"/>
      <c r="G23" s="3"/>
      <c r="H23" s="3"/>
      <c r="I23" s="33"/>
      <c r="J23" s="33"/>
      <c r="K23" s="33"/>
      <c r="L23" s="3"/>
      <c r="M23" s="3"/>
      <c r="N23" s="3"/>
      <c r="O23" s="3"/>
      <c r="P23" s="3"/>
      <c r="Q23" s="3"/>
    </row>
    <row r="24" spans="1:17" x14ac:dyDescent="0.35">
      <c r="A24" s="1" t="s">
        <v>2</v>
      </c>
      <c r="B24" s="10" t="s">
        <v>29</v>
      </c>
      <c r="C24" s="9"/>
      <c r="D24" s="10"/>
      <c r="E24" s="9"/>
      <c r="F24" s="30"/>
      <c r="G24" s="30"/>
      <c r="H24" s="30"/>
      <c r="I24" s="31"/>
      <c r="J24" s="31"/>
      <c r="K24" s="32"/>
      <c r="L24" s="30"/>
      <c r="M24" s="30"/>
      <c r="N24" s="30"/>
      <c r="O24" s="30"/>
      <c r="P24" s="30"/>
      <c r="Q24" s="3"/>
    </row>
    <row r="25" spans="1:17" x14ac:dyDescent="0.35">
      <c r="A25" s="19" t="s">
        <v>35</v>
      </c>
      <c r="B25" s="50">
        <f>1.2673*LOG(I8)-0.7838</f>
        <v>-1.3227695309230221</v>
      </c>
      <c r="C25" s="9"/>
      <c r="D25" s="48">
        <f>10^B25</f>
        <v>4.7558754124546278E-2</v>
      </c>
      <c r="E25" s="9"/>
      <c r="F25" s="30"/>
      <c r="G25" s="30"/>
      <c r="H25" s="30"/>
      <c r="I25" s="31"/>
      <c r="J25" s="31"/>
      <c r="K25" s="32"/>
      <c r="L25" s="30"/>
      <c r="M25" s="30"/>
      <c r="N25" s="30"/>
      <c r="O25" s="30"/>
      <c r="P25" s="30"/>
      <c r="Q25" s="3"/>
    </row>
    <row r="26" spans="1:17" x14ac:dyDescent="0.35">
      <c r="A26" s="19" t="s">
        <v>37</v>
      </c>
      <c r="B26" s="50">
        <f>1.2673*LOG(I9)-0.7838</f>
        <v>0.44552760701376637</v>
      </c>
      <c r="C26" s="9"/>
      <c r="D26" s="48">
        <f>10^B26</f>
        <v>2.7895079727476273</v>
      </c>
      <c r="E26" s="9"/>
      <c r="F26" s="30"/>
      <c r="G26" s="30"/>
      <c r="H26" s="30"/>
      <c r="I26" s="31"/>
      <c r="J26" s="31"/>
      <c r="K26" s="32"/>
      <c r="L26" s="30"/>
      <c r="M26" s="30"/>
      <c r="N26" s="30"/>
      <c r="O26" s="30"/>
      <c r="P26" s="30"/>
      <c r="Q26" s="3"/>
    </row>
    <row r="27" spans="1:17" x14ac:dyDescent="0.35">
      <c r="A27" s="19" t="s">
        <v>36</v>
      </c>
      <c r="B27" s="50">
        <f>1.2673*LOG(I10)-0.7838</f>
        <v>-1.8159556531864793</v>
      </c>
      <c r="C27" s="9"/>
      <c r="D27" s="48">
        <f>10^B27</f>
        <v>1.5277220495037843E-2</v>
      </c>
      <c r="E27" s="9"/>
      <c r="F27" s="30"/>
      <c r="G27" s="30"/>
      <c r="H27" s="30"/>
      <c r="I27" s="31"/>
      <c r="J27" s="31"/>
      <c r="K27" s="32"/>
      <c r="L27" s="30"/>
      <c r="M27" s="30"/>
      <c r="N27" s="30"/>
      <c r="O27" s="30"/>
      <c r="P27" s="30"/>
      <c r="Q27" s="3"/>
    </row>
    <row r="28" spans="1:17" x14ac:dyDescent="0.35">
      <c r="A28" s="39" t="s">
        <v>42</v>
      </c>
      <c r="B28" s="51" t="e">
        <f>1.2673*LOG(I12)-0.7838</f>
        <v>#VALUE!</v>
      </c>
      <c r="C28" s="40"/>
      <c r="D28" s="59" t="e">
        <f>10^B28</f>
        <v>#VALUE!</v>
      </c>
      <c r="E28" s="9"/>
      <c r="F28" s="30"/>
      <c r="G28" s="30"/>
      <c r="H28" s="30"/>
      <c r="I28" s="31"/>
      <c r="J28" s="31"/>
      <c r="K28" s="32"/>
      <c r="L28" s="30"/>
      <c r="M28" s="30"/>
      <c r="N28" s="30"/>
      <c r="O28" s="30"/>
      <c r="P28" s="30"/>
      <c r="Q28" s="3"/>
    </row>
    <row r="29" spans="1:17" x14ac:dyDescent="0.35">
      <c r="B29" s="10"/>
      <c r="C29" s="9"/>
      <c r="D29" s="10"/>
      <c r="E29" s="9"/>
      <c r="F29" s="30"/>
      <c r="G29" s="30"/>
      <c r="H29" s="30"/>
      <c r="I29" s="31"/>
      <c r="J29" s="31"/>
      <c r="K29" s="32"/>
      <c r="L29" s="30"/>
      <c r="M29" s="30"/>
      <c r="N29" s="30"/>
      <c r="O29" s="30"/>
      <c r="P29" s="30"/>
      <c r="Q29" s="3"/>
    </row>
    <row r="30" spans="1:17" x14ac:dyDescent="0.35">
      <c r="A30" s="1" t="s">
        <v>2</v>
      </c>
      <c r="B30" s="10" t="s">
        <v>30</v>
      </c>
      <c r="C30" s="9"/>
      <c r="D30" s="10"/>
      <c r="E30" s="9"/>
      <c r="F30" s="30"/>
      <c r="G30" s="30"/>
      <c r="H30" s="30"/>
      <c r="I30" s="31"/>
      <c r="J30" s="31"/>
      <c r="K30" s="32"/>
      <c r="L30" s="30"/>
      <c r="M30" s="30"/>
      <c r="N30" s="30"/>
      <c r="O30" s="30"/>
      <c r="P30" s="30"/>
      <c r="Q30" s="3"/>
    </row>
    <row r="31" spans="1:17" x14ac:dyDescent="0.35">
      <c r="A31" s="19" t="s">
        <v>35</v>
      </c>
      <c r="B31" s="50">
        <f>1.3935*LOG(J8)-0.0576</f>
        <v>-1.3304316169945463</v>
      </c>
      <c r="C31" s="9"/>
      <c r="D31" s="48">
        <f>10^B31</f>
        <v>4.6727052071599946E-2</v>
      </c>
      <c r="E31" s="9"/>
      <c r="F31" s="30"/>
      <c r="G31" s="30"/>
      <c r="H31" s="30"/>
      <c r="I31" s="31"/>
      <c r="J31" s="31"/>
      <c r="K31" s="32"/>
      <c r="L31" s="30"/>
      <c r="M31" s="30"/>
      <c r="N31" s="30"/>
      <c r="O31" s="30"/>
      <c r="P31" s="30"/>
      <c r="Q31" s="3"/>
    </row>
    <row r="32" spans="1:17" x14ac:dyDescent="0.35">
      <c r="A32" s="19" t="s">
        <v>37</v>
      </c>
      <c r="B32" s="50">
        <f>1.3935*LOG(J9)-0.0576</f>
        <v>0.14602941771762473</v>
      </c>
      <c r="C32" s="9"/>
      <c r="D32" s="48">
        <f>10^B32</f>
        <v>1.3996821293473896</v>
      </c>
      <c r="E32" s="9"/>
      <c r="F32" s="30"/>
      <c r="G32" s="30"/>
      <c r="H32" s="30"/>
      <c r="I32" s="31"/>
      <c r="J32" s="31"/>
      <c r="K32" s="32"/>
      <c r="L32" s="30"/>
      <c r="M32" s="30"/>
      <c r="N32" s="30"/>
      <c r="O32" s="30"/>
      <c r="P32" s="30"/>
      <c r="Q32" s="3"/>
    </row>
    <row r="33" spans="1:17" x14ac:dyDescent="0.35">
      <c r="A33" s="19" t="s">
        <v>36</v>
      </c>
      <c r="B33" s="50">
        <f>1.3935*LOG(J10)-0.0576</f>
        <v>-2.0042037492213485</v>
      </c>
      <c r="C33" s="9"/>
      <c r="D33" s="48">
        <f>10^B33</f>
        <v>9.9036720519012061E-3</v>
      </c>
      <c r="E33" s="9"/>
      <c r="F33" s="30"/>
      <c r="G33" s="30"/>
      <c r="H33" s="30"/>
      <c r="I33" s="31"/>
      <c r="J33" s="31"/>
      <c r="K33" s="32"/>
      <c r="L33" s="30"/>
      <c r="M33" s="30"/>
      <c r="N33" s="30"/>
      <c r="O33" s="30"/>
      <c r="P33" s="30"/>
      <c r="Q33" s="3"/>
    </row>
    <row r="34" spans="1:17" x14ac:dyDescent="0.35">
      <c r="A34" s="39" t="s">
        <v>42</v>
      </c>
      <c r="B34" s="51" t="e">
        <f>1.3935*LOG(J11)-0.0576</f>
        <v>#VALUE!</v>
      </c>
      <c r="C34" s="40"/>
      <c r="D34" s="59" t="e">
        <f>10^B34</f>
        <v>#VALUE!</v>
      </c>
      <c r="E34" s="9"/>
      <c r="F34" s="9"/>
      <c r="G34" s="9"/>
      <c r="H34" s="9"/>
      <c r="I34" s="31"/>
      <c r="J34" s="31"/>
      <c r="K34" s="32"/>
      <c r="L34" s="9"/>
      <c r="M34" s="9"/>
      <c r="N34" s="9"/>
      <c r="O34" s="9"/>
      <c r="P34" s="9"/>
    </row>
    <row r="35" spans="1:17" x14ac:dyDescent="0.35">
      <c r="B35" s="9"/>
      <c r="C35" s="9"/>
      <c r="D35" s="9"/>
      <c r="E35" s="9"/>
      <c r="F35" s="9"/>
      <c r="G35" s="9"/>
      <c r="H35" s="9"/>
      <c r="I35" s="31"/>
      <c r="J35" s="31"/>
      <c r="K35" s="32"/>
      <c r="L35" s="9"/>
      <c r="M35" s="9"/>
      <c r="N35" s="9"/>
      <c r="O35" s="9"/>
      <c r="P35" s="9"/>
    </row>
    <row r="36" spans="1:17" x14ac:dyDescent="0.35">
      <c r="B36" s="9"/>
      <c r="C36" s="9"/>
      <c r="D36" s="9"/>
      <c r="E36" s="9"/>
      <c r="F36" s="9"/>
      <c r="G36" s="9"/>
      <c r="H36" s="9"/>
      <c r="I36" s="31"/>
      <c r="J36" s="31"/>
      <c r="K36" s="32"/>
      <c r="L36" s="9"/>
      <c r="M36" s="9"/>
      <c r="N36" s="9"/>
      <c r="O36" s="9"/>
      <c r="P36" s="9"/>
    </row>
    <row r="37" spans="1:17" x14ac:dyDescent="0.35">
      <c r="B37" s="9"/>
      <c r="C37" s="9"/>
      <c r="D37" s="9"/>
      <c r="E37" s="9"/>
      <c r="F37" s="9"/>
      <c r="G37" s="9"/>
      <c r="H37" s="9"/>
      <c r="I37" s="31"/>
      <c r="J37" s="31"/>
      <c r="K37" s="32"/>
      <c r="L37" s="9"/>
      <c r="M37" s="9"/>
      <c r="N37" s="9"/>
      <c r="O37" s="9"/>
      <c r="P37" s="9"/>
    </row>
    <row r="38" spans="1:17" x14ac:dyDescent="0.35">
      <c r="B38" s="9"/>
      <c r="C38" s="9"/>
      <c r="D38" s="9"/>
      <c r="E38" s="9"/>
      <c r="F38" s="9"/>
      <c r="G38" s="9"/>
      <c r="H38" s="9"/>
      <c r="I38" s="31"/>
      <c r="J38" s="31"/>
      <c r="K38" s="32"/>
      <c r="L38" s="9"/>
      <c r="M38" s="9"/>
      <c r="N38" s="9"/>
      <c r="O38" s="9"/>
      <c r="P38" s="9"/>
    </row>
    <row r="39" spans="1:17" x14ac:dyDescent="0.35">
      <c r="B39" s="9"/>
      <c r="C39" s="9"/>
      <c r="D39" s="9"/>
      <c r="E39" s="9"/>
      <c r="F39" s="9"/>
      <c r="G39" s="9"/>
      <c r="H39" s="9"/>
      <c r="I39" s="31"/>
      <c r="J39" s="31"/>
      <c r="K39" s="32"/>
      <c r="L39" s="9"/>
      <c r="M39" s="9"/>
      <c r="N39" s="9"/>
      <c r="O39" s="9"/>
      <c r="P39" s="9"/>
    </row>
    <row r="40" spans="1:17" x14ac:dyDescent="0.35">
      <c r="B40" s="9"/>
      <c r="C40" s="9"/>
      <c r="D40" s="9"/>
      <c r="E40" s="9"/>
      <c r="F40" s="9"/>
      <c r="G40" s="9"/>
      <c r="H40" s="9"/>
      <c r="I40" s="31"/>
      <c r="J40" s="31"/>
      <c r="K40" s="32"/>
      <c r="L40" s="9"/>
      <c r="M40" s="9"/>
      <c r="N40" s="9"/>
      <c r="O40" s="9"/>
      <c r="P40" s="9"/>
    </row>
    <row r="41" spans="1:17" x14ac:dyDescent="0.35">
      <c r="B41" s="9"/>
      <c r="C41" s="9"/>
      <c r="D41" s="9"/>
      <c r="E41" s="9"/>
      <c r="F41" s="9"/>
      <c r="G41" s="9"/>
      <c r="H41" s="9"/>
      <c r="I41" s="31"/>
      <c r="J41" s="31"/>
      <c r="K41" s="32"/>
      <c r="L41" s="9"/>
      <c r="M41" s="9"/>
      <c r="N41" s="9"/>
      <c r="O41" s="9"/>
      <c r="P41" s="9"/>
    </row>
    <row r="42" spans="1:17" x14ac:dyDescent="0.35">
      <c r="B42" s="9"/>
      <c r="C42" s="9"/>
      <c r="D42" s="9"/>
      <c r="E42" s="9"/>
      <c r="F42" s="9"/>
      <c r="G42" s="9"/>
      <c r="H42" s="9"/>
      <c r="I42" s="31"/>
      <c r="J42" s="31"/>
      <c r="K42" s="32"/>
      <c r="L42" s="9"/>
      <c r="M42" s="9"/>
      <c r="N42" s="9"/>
      <c r="O42" s="9"/>
      <c r="P42" s="9"/>
    </row>
    <row r="43" spans="1:17" x14ac:dyDescent="0.35">
      <c r="B43" s="9"/>
      <c r="C43" s="9"/>
      <c r="D43" s="9"/>
      <c r="E43" s="9"/>
      <c r="F43" s="9"/>
      <c r="G43" s="9"/>
      <c r="H43" s="9"/>
      <c r="I43" s="31"/>
      <c r="J43" s="31"/>
      <c r="K43" s="32"/>
      <c r="L43" s="9"/>
      <c r="M43" s="9"/>
      <c r="N43" s="9"/>
      <c r="O43" s="9"/>
      <c r="P43" s="9"/>
    </row>
    <row r="44" spans="1:17" x14ac:dyDescent="0.35">
      <c r="B44" s="9"/>
      <c r="C44" s="9"/>
      <c r="D44" s="9"/>
      <c r="E44" s="9"/>
      <c r="F44" s="9"/>
      <c r="G44" s="9"/>
      <c r="H44" s="9"/>
      <c r="I44" s="31"/>
      <c r="J44" s="31"/>
      <c r="K44" s="32"/>
      <c r="L44" s="9"/>
      <c r="M44" s="9"/>
      <c r="N44" s="9"/>
      <c r="O44" s="9"/>
      <c r="P44" s="9"/>
    </row>
    <row r="45" spans="1:17" x14ac:dyDescent="0.35">
      <c r="B45" s="9"/>
      <c r="C45" s="9"/>
      <c r="D45" s="9"/>
      <c r="E45" s="9"/>
      <c r="F45" s="9"/>
      <c r="G45" s="9"/>
      <c r="H45" s="9"/>
      <c r="I45" s="31"/>
      <c r="J45" s="31"/>
      <c r="K45" s="32"/>
      <c r="L45" s="9"/>
      <c r="M45" s="9"/>
      <c r="N45" s="9"/>
      <c r="O45" s="9"/>
      <c r="P45" s="9"/>
    </row>
    <row r="46" spans="1:17" x14ac:dyDescent="0.35">
      <c r="B46" s="9"/>
      <c r="C46" s="9"/>
      <c r="D46" s="9"/>
      <c r="E46" s="9"/>
      <c r="F46" s="9"/>
      <c r="G46" s="9"/>
      <c r="H46" s="9"/>
      <c r="I46" s="31"/>
      <c r="J46" s="31"/>
      <c r="K46" s="32"/>
      <c r="L46" s="9"/>
      <c r="M46" s="9"/>
      <c r="N46" s="9"/>
      <c r="O46" s="9"/>
      <c r="P46" s="9"/>
    </row>
    <row r="47" spans="1:17" x14ac:dyDescent="0.35">
      <c r="B47" s="9"/>
      <c r="C47" s="9"/>
      <c r="D47" s="9"/>
      <c r="E47" s="9"/>
      <c r="F47" s="9"/>
      <c r="G47" s="9"/>
      <c r="H47" s="9"/>
      <c r="I47" s="31"/>
      <c r="J47" s="31"/>
      <c r="K47" s="32"/>
      <c r="L47" s="9"/>
      <c r="M47" s="9"/>
      <c r="N47" s="9"/>
      <c r="O47" s="9"/>
      <c r="P47" s="9"/>
    </row>
    <row r="48" spans="1:17" x14ac:dyDescent="0.35">
      <c r="B48" s="9"/>
      <c r="C48" s="9"/>
      <c r="D48" s="9"/>
      <c r="E48" s="9"/>
      <c r="F48" s="9"/>
      <c r="G48" s="9"/>
      <c r="H48" s="9"/>
      <c r="I48" s="31"/>
      <c r="J48" s="31"/>
      <c r="K48" s="32"/>
      <c r="L48" s="9"/>
      <c r="M48" s="9"/>
      <c r="N48" s="9"/>
      <c r="O48" s="9"/>
      <c r="P48" s="9"/>
    </row>
    <row r="49" spans="2:16" x14ac:dyDescent="0.35">
      <c r="B49" s="9"/>
      <c r="C49" s="9"/>
      <c r="D49" s="9"/>
      <c r="E49" s="9"/>
      <c r="F49" s="9"/>
      <c r="G49" s="9"/>
      <c r="H49" s="9"/>
      <c r="I49" s="31"/>
      <c r="J49" s="31"/>
      <c r="K49" s="32"/>
      <c r="L49" s="9"/>
      <c r="M49" s="9"/>
      <c r="N49" s="9"/>
      <c r="O49" s="9"/>
      <c r="P49" s="9"/>
    </row>
    <row r="50" spans="2:16" x14ac:dyDescent="0.35">
      <c r="B50" s="9"/>
      <c r="C50" s="9"/>
      <c r="D50" s="9"/>
      <c r="E50" s="9"/>
      <c r="F50" s="9"/>
      <c r="G50" s="9"/>
      <c r="H50" s="9"/>
      <c r="I50" s="31"/>
      <c r="J50" s="31"/>
      <c r="K50" s="32"/>
      <c r="L50" s="9"/>
      <c r="M50" s="9"/>
      <c r="N50" s="9"/>
      <c r="O50" s="9"/>
      <c r="P50" s="9"/>
    </row>
    <row r="51" spans="2:16" x14ac:dyDescent="0.35">
      <c r="B51" s="9"/>
      <c r="C51" s="9"/>
      <c r="D51" s="9"/>
      <c r="E51" s="9"/>
      <c r="F51" s="9"/>
      <c r="G51" s="9"/>
      <c r="H51" s="9"/>
      <c r="I51" s="31"/>
      <c r="J51" s="31"/>
      <c r="K51" s="32"/>
      <c r="L51" s="9"/>
      <c r="M51" s="9"/>
      <c r="N51" s="9"/>
      <c r="O51" s="9"/>
      <c r="P51" s="9"/>
    </row>
    <row r="52" spans="2:16" x14ac:dyDescent="0.35">
      <c r="B52" s="9"/>
      <c r="C52" s="9"/>
      <c r="D52" s="9"/>
      <c r="E52" s="9"/>
      <c r="F52" s="9"/>
      <c r="G52" s="9"/>
      <c r="H52" s="9"/>
      <c r="I52" s="31"/>
      <c r="J52" s="31"/>
      <c r="K52" s="32"/>
      <c r="L52" s="9"/>
      <c r="M52" s="9"/>
      <c r="N52" s="9"/>
      <c r="O52" s="9"/>
      <c r="P52" s="9"/>
    </row>
    <row r="53" spans="2:16" x14ac:dyDescent="0.35">
      <c r="B53" s="9"/>
      <c r="C53" s="9"/>
      <c r="D53" s="9"/>
      <c r="E53" s="9"/>
      <c r="F53" s="9"/>
      <c r="G53" s="9"/>
      <c r="H53" s="9"/>
      <c r="I53" s="31"/>
      <c r="J53" s="31"/>
      <c r="K53" s="32"/>
      <c r="L53" s="9"/>
      <c r="M53" s="9"/>
      <c r="N53" s="9"/>
      <c r="O53" s="9"/>
      <c r="P53" s="9"/>
    </row>
    <row r="54" spans="2:16" x14ac:dyDescent="0.35">
      <c r="B54" s="9"/>
      <c r="C54" s="9"/>
      <c r="D54" s="9"/>
      <c r="E54" s="9"/>
      <c r="F54" s="9"/>
      <c r="G54" s="9"/>
      <c r="H54" s="9"/>
      <c r="I54" s="31"/>
      <c r="J54" s="31"/>
      <c r="K54" s="32"/>
      <c r="L54" s="9"/>
      <c r="M54" s="9"/>
      <c r="N54" s="9"/>
      <c r="O54" s="9"/>
      <c r="P54" s="9"/>
    </row>
    <row r="55" spans="2:16" x14ac:dyDescent="0.35">
      <c r="B55" s="9"/>
      <c r="C55" s="9"/>
      <c r="D55" s="9"/>
      <c r="E55" s="9"/>
      <c r="F55" s="9"/>
      <c r="G55" s="9"/>
      <c r="H55" s="9"/>
      <c r="I55" s="31"/>
      <c r="J55" s="31"/>
      <c r="K55" s="32"/>
      <c r="L55" s="9"/>
      <c r="M55" s="9"/>
      <c r="N55" s="9"/>
      <c r="O55" s="9"/>
      <c r="P55" s="9"/>
    </row>
    <row r="56" spans="2:16" x14ac:dyDescent="0.35">
      <c r="B56" s="9"/>
      <c r="C56" s="9"/>
      <c r="D56" s="9"/>
      <c r="E56" s="9"/>
      <c r="F56" s="9"/>
      <c r="G56" s="9"/>
      <c r="H56" s="9"/>
      <c r="I56" s="31"/>
      <c r="J56" s="31"/>
      <c r="K56" s="32"/>
      <c r="L56" s="9"/>
      <c r="M56" s="9"/>
      <c r="N56" s="9"/>
      <c r="O56" s="9"/>
      <c r="P56" s="9"/>
    </row>
    <row r="57" spans="2:16" x14ac:dyDescent="0.35">
      <c r="B57" s="9"/>
      <c r="C57" s="9"/>
      <c r="D57" s="9"/>
      <c r="E57" s="9"/>
      <c r="F57" s="9"/>
      <c r="G57" s="9"/>
      <c r="H57" s="9"/>
      <c r="I57" s="31"/>
      <c r="J57" s="31"/>
      <c r="K57" s="32"/>
      <c r="L57" s="9"/>
      <c r="M57" s="9"/>
      <c r="N57" s="9"/>
      <c r="O57" s="9"/>
      <c r="P57" s="9"/>
    </row>
    <row r="58" spans="2:16" x14ac:dyDescent="0.35">
      <c r="B58" s="9"/>
      <c r="C58" s="9"/>
      <c r="D58" s="9"/>
      <c r="E58" s="9"/>
      <c r="F58" s="9"/>
      <c r="G58" s="9"/>
      <c r="H58" s="9"/>
      <c r="I58" s="31"/>
      <c r="J58" s="31"/>
      <c r="K58" s="32"/>
      <c r="L58" s="9"/>
      <c r="M58" s="9"/>
      <c r="N58" s="9"/>
      <c r="O58" s="9"/>
      <c r="P58" s="9"/>
    </row>
    <row r="59" spans="2:16" x14ac:dyDescent="0.35">
      <c r="B59" s="9"/>
      <c r="C59" s="9"/>
      <c r="D59" s="9"/>
      <c r="E59" s="9"/>
      <c r="F59" s="9"/>
      <c r="G59" s="9"/>
      <c r="H59" s="9"/>
      <c r="I59" s="31"/>
      <c r="J59" s="31"/>
      <c r="K59" s="32"/>
      <c r="L59" s="9"/>
      <c r="M59" s="9"/>
      <c r="N59" s="9"/>
      <c r="O59" s="9"/>
      <c r="P59" s="9"/>
    </row>
    <row r="60" spans="2:16" x14ac:dyDescent="0.35">
      <c r="I60" s="33"/>
      <c r="J60" s="33"/>
      <c r="K60"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Bakgrund</vt:lpstr>
      <vt:lpstr>Räknesnurra</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Blombäck</dc:creator>
  <cp:lastModifiedBy>Karin Blombäck</cp:lastModifiedBy>
  <dcterms:created xsi:type="dcterms:W3CDTF">2025-01-31T07:54:23Z</dcterms:created>
  <dcterms:modified xsi:type="dcterms:W3CDTF">2025-01-31T20:58:18Z</dcterms:modified>
</cp:coreProperties>
</file>